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 kolo" sheetId="1" r:id="rId1"/>
    <sheet name="2 kolo" sheetId="2" r:id="rId2"/>
    <sheet name="3 kolo" sheetId="3" r:id="rId3"/>
  </sheets>
  <definedNames/>
  <calcPr fullCalcOnLoad="1"/>
</workbook>
</file>

<file path=xl/sharedStrings.xml><?xml version="1.0" encoding="utf-8"?>
<sst xmlns="http://schemas.openxmlformats.org/spreadsheetml/2006/main" count="204" uniqueCount="38">
  <si>
    <t>ŽENY</t>
  </si>
  <si>
    <t>1.Liga Karate</t>
  </si>
  <si>
    <t>KarateRec.com</t>
  </si>
  <si>
    <t>vzor</t>
  </si>
  <si>
    <t>4 týmy – 3 x každý s každým</t>
  </si>
  <si>
    <t>:</t>
  </si>
  <si>
    <t>Výběr Havířov</t>
  </si>
  <si>
    <t>výsledek zápasu</t>
  </si>
  <si>
    <t>SU Ústí n.L.</t>
  </si>
  <si>
    <t>součet skóre závodníků týmu v daném zápase</t>
  </si>
  <si>
    <t>SK Karate Spartak HK</t>
  </si>
  <si>
    <t>body z daného zápasu do žebříčku ligy 2009</t>
  </si>
  <si>
    <t>TJ Karate Č.Budějovice</t>
  </si>
  <si>
    <t>tabulka skóre</t>
  </si>
  <si>
    <t>1.liga karate družstev – ženy</t>
  </si>
  <si>
    <t>liga karate 2008 - ženy</t>
  </si>
  <si>
    <t>body</t>
  </si>
  <si>
    <t>skóre týmu</t>
  </si>
  <si>
    <t>skóre závodníků</t>
  </si>
  <si>
    <t>statistiky po 1.kole</t>
  </si>
  <si>
    <t>skóre</t>
  </si>
  <si>
    <t>rozdíl</t>
  </si>
  <si>
    <t>poměr</t>
  </si>
  <si>
    <t xml:space="preserve"> </t>
  </si>
  <si>
    <t>pořadí</t>
  </si>
  <si>
    <t>liga karate 2009 - ženy</t>
  </si>
  <si>
    <t>Po 1.kole</t>
  </si>
  <si>
    <t>1. Místo</t>
  </si>
  <si>
    <t>2. Místo</t>
  </si>
  <si>
    <t>3. Místo</t>
  </si>
  <si>
    <t>4. Místo</t>
  </si>
  <si>
    <t>1.kolo</t>
  </si>
  <si>
    <t>2.kolo</t>
  </si>
  <si>
    <t>3.kolo</t>
  </si>
  <si>
    <t>statistiky po 2.kole</t>
  </si>
  <si>
    <t>Po 2.kole</t>
  </si>
  <si>
    <t>statistiky po 3.kole</t>
  </si>
  <si>
    <t>Po 3.kole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</si>
</sst>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"/>
  </numFmts>
  <fonts count="9">
    <font>
      <sz val="10"/>
      <name val="Arial"/>
      <family val="2"/>
    </font>
    <font>
      <b/>
      <u val="single"/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1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3" borderId="2" xfId="0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0" xfId="0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4" fontId="1" fillId="3" borderId="2" xfId="0" applyFont="1" applyFill="1" applyBorder="1" applyAlignment="1" applyProtection="1">
      <alignment horizontal="center"/>
      <protection locked="0"/>
    </xf>
    <xf numFmtId="164" fontId="0" fillId="2" borderId="4" xfId="0" applyFill="1" applyBorder="1" applyAlignment="1" applyProtection="1">
      <alignment horizontal="center" vertical="center"/>
      <protection locked="0"/>
    </xf>
    <xf numFmtId="164" fontId="0" fillId="2" borderId="5" xfId="0" applyFill="1" applyBorder="1" applyAlignment="1" applyProtection="1">
      <alignment horizontal="center" vertical="center"/>
      <protection locked="0"/>
    </xf>
    <xf numFmtId="164" fontId="4" fillId="2" borderId="6" xfId="0" applyFont="1" applyFill="1" applyBorder="1" applyAlignment="1" applyProtection="1">
      <alignment horizontal="center" vertical="center"/>
      <protection locked="0"/>
    </xf>
    <xf numFmtId="164" fontId="4" fillId="2" borderId="7" xfId="0" applyFont="1" applyFill="1" applyBorder="1" applyAlignment="1" applyProtection="1">
      <alignment horizontal="center" vertical="center"/>
      <protection locked="0"/>
    </xf>
    <xf numFmtId="164" fontId="0" fillId="2" borderId="6" xfId="0" applyFill="1" applyBorder="1" applyAlignment="1" applyProtection="1">
      <alignment horizontal="center" vertical="center"/>
      <protection locked="0"/>
    </xf>
    <xf numFmtId="164" fontId="0" fillId="2" borderId="8" xfId="0" applyFill="1" applyBorder="1" applyAlignment="1" applyProtection="1">
      <alignment horizontal="center" vertical="center"/>
      <protection locked="0"/>
    </xf>
    <xf numFmtId="164" fontId="0" fillId="3" borderId="9" xfId="0" applyFill="1" applyBorder="1" applyAlignment="1" applyProtection="1">
      <alignment/>
      <protection locked="0"/>
    </xf>
    <xf numFmtId="164" fontId="4" fillId="2" borderId="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3" borderId="10" xfId="0" applyFill="1" applyBorder="1" applyAlignment="1" applyProtection="1">
      <alignment/>
      <protection locked="0"/>
    </xf>
    <xf numFmtId="164" fontId="0" fillId="3" borderId="11" xfId="0" applyFont="1" applyFill="1" applyBorder="1" applyAlignment="1" applyProtection="1">
      <alignment horizontal="center"/>
      <protection locked="0"/>
    </xf>
    <xf numFmtId="164" fontId="0" fillId="3" borderId="12" xfId="0" applyFont="1" applyFill="1" applyBorder="1" applyAlignment="1" applyProtection="1">
      <alignment horizontal="center"/>
      <protection locked="0"/>
    </xf>
    <xf numFmtId="164" fontId="0" fillId="3" borderId="11" xfId="0" applyFill="1" applyBorder="1" applyAlignment="1" applyProtection="1">
      <alignment/>
      <protection locked="0"/>
    </xf>
    <xf numFmtId="164" fontId="0" fillId="3" borderId="13" xfId="0" applyFill="1" applyBorder="1" applyAlignment="1" applyProtection="1">
      <alignment/>
      <protection locked="0"/>
    </xf>
    <xf numFmtId="164" fontId="0" fillId="3" borderId="13" xfId="0" applyFill="1" applyBorder="1" applyAlignment="1">
      <alignment/>
    </xf>
    <xf numFmtId="164" fontId="0" fillId="3" borderId="14" xfId="0" applyFill="1" applyBorder="1" applyAlignment="1">
      <alignment/>
    </xf>
    <xf numFmtId="164" fontId="0" fillId="0" borderId="15" xfId="0" applyFont="1" applyBorder="1" applyAlignment="1">
      <alignment horizontal="center" vertical="center"/>
    </xf>
    <xf numFmtId="164" fontId="0" fillId="4" borderId="16" xfId="0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5" fillId="4" borderId="18" xfId="0" applyFont="1" applyFill="1" applyBorder="1" applyAlignment="1">
      <alignment horizontal="center" vertical="center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 vertical="center"/>
    </xf>
    <xf numFmtId="164" fontId="4" fillId="0" borderId="16" xfId="0" applyFont="1" applyFill="1" applyBorder="1" applyAlignment="1">
      <alignment horizontal="center" vertical="center"/>
    </xf>
    <xf numFmtId="164" fontId="6" fillId="4" borderId="19" xfId="0" applyFont="1" applyFill="1" applyBorder="1" applyAlignment="1">
      <alignment horizontal="center" vertical="center"/>
    </xf>
    <xf numFmtId="164" fontId="0" fillId="0" borderId="20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4" fillId="0" borderId="22" xfId="0" applyFont="1" applyFill="1" applyBorder="1" applyAlignment="1">
      <alignment horizontal="center" vertical="center"/>
    </xf>
    <xf numFmtId="164" fontId="0" fillId="5" borderId="23" xfId="0" applyFont="1" applyFill="1" applyBorder="1" applyAlignment="1">
      <alignment horizontal="center" vertical="center"/>
    </xf>
    <xf numFmtId="164" fontId="0" fillId="5" borderId="24" xfId="0" applyFont="1" applyFill="1" applyBorder="1" applyAlignment="1" applyProtection="1">
      <alignment horizontal="center" vertical="center"/>
      <protection locked="0"/>
    </xf>
    <xf numFmtId="164" fontId="4" fillId="5" borderId="25" xfId="0" applyFont="1" applyFill="1" applyBorder="1" applyAlignment="1" applyProtection="1">
      <alignment horizontal="center" vertical="center"/>
      <protection locked="0"/>
    </xf>
    <xf numFmtId="164" fontId="4" fillId="5" borderId="26" xfId="0" applyFont="1" applyFill="1" applyBorder="1" applyAlignment="1">
      <alignment horizontal="center" vertical="center"/>
    </xf>
    <xf numFmtId="164" fontId="4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Font="1" applyFill="1" applyBorder="1" applyAlignment="1" applyProtection="1">
      <alignment horizontal="center" vertical="center"/>
      <protection locked="0"/>
    </xf>
    <xf numFmtId="164" fontId="0" fillId="5" borderId="8" xfId="0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horizontal="center"/>
    </xf>
    <xf numFmtId="164" fontId="0" fillId="5" borderId="30" xfId="0" applyFont="1" applyFill="1" applyBorder="1" applyAlignment="1">
      <alignment horizontal="center" vertical="center"/>
    </xf>
    <xf numFmtId="164" fontId="0" fillId="5" borderId="11" xfId="0" applyFont="1" applyFill="1" applyBorder="1" applyAlignment="1" applyProtection="1">
      <alignment horizontal="center" vertical="center"/>
      <protection locked="0"/>
    </xf>
    <xf numFmtId="164" fontId="4" fillId="5" borderId="31" xfId="0" applyFont="1" applyFill="1" applyBorder="1" applyAlignment="1" applyProtection="1">
      <alignment horizontal="center" vertical="center"/>
      <protection locked="0"/>
    </xf>
    <xf numFmtId="164" fontId="4" fillId="5" borderId="32" xfId="0" applyFont="1" applyFill="1" applyBorder="1" applyAlignment="1">
      <alignment horizontal="center" vertical="center"/>
    </xf>
    <xf numFmtId="164" fontId="4" fillId="5" borderId="33" xfId="0" applyFont="1" applyFill="1" applyBorder="1" applyAlignment="1" applyProtection="1">
      <alignment horizontal="center" vertical="center"/>
      <protection locked="0"/>
    </xf>
    <xf numFmtId="164" fontId="0" fillId="5" borderId="14" xfId="0" applyFont="1" applyFill="1" applyBorder="1" applyAlignment="1" applyProtection="1">
      <alignment horizontal="center" vertical="center"/>
      <protection locked="0"/>
    </xf>
    <xf numFmtId="164" fontId="0" fillId="5" borderId="11" xfId="0" applyFont="1" applyFill="1" applyBorder="1" applyAlignment="1">
      <alignment horizontal="center" vertical="center"/>
    </xf>
    <xf numFmtId="164" fontId="4" fillId="5" borderId="34" xfId="0" applyFont="1" applyFill="1" applyBorder="1" applyAlignment="1" applyProtection="1">
      <alignment horizontal="center" vertical="center"/>
      <protection locked="0"/>
    </xf>
    <xf numFmtId="164" fontId="4" fillId="5" borderId="35" xfId="0" applyFont="1" applyFill="1" applyBorder="1" applyAlignment="1">
      <alignment horizontal="center" vertical="center"/>
    </xf>
    <xf numFmtId="164" fontId="4" fillId="5" borderId="36" xfId="0" applyFont="1" applyFill="1" applyBorder="1" applyAlignment="1" applyProtection="1">
      <alignment horizontal="center" vertical="center"/>
      <protection locked="0"/>
    </xf>
    <xf numFmtId="164" fontId="4" fillId="0" borderId="19" xfId="0" applyFont="1" applyFill="1" applyBorder="1" applyAlignment="1">
      <alignment horizontal="center" vertical="center"/>
    </xf>
    <xf numFmtId="164" fontId="0" fillId="5" borderId="37" xfId="0" applyFont="1" applyFill="1" applyBorder="1" applyAlignment="1">
      <alignment horizontal="center" vertical="center"/>
    </xf>
    <xf numFmtId="164" fontId="0" fillId="5" borderId="38" xfId="0" applyFont="1" applyFill="1" applyBorder="1" applyAlignment="1" applyProtection="1">
      <alignment horizontal="center" vertical="center"/>
      <protection locked="0"/>
    </xf>
    <xf numFmtId="164" fontId="0" fillId="5" borderId="39" xfId="0" applyFont="1" applyFill="1" applyBorder="1" applyAlignment="1" applyProtection="1">
      <alignment horizontal="center" vertical="center"/>
      <protection locked="0"/>
    </xf>
    <xf numFmtId="164" fontId="0" fillId="5" borderId="38" xfId="0" applyFont="1" applyFill="1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/>
    </xf>
    <xf numFmtId="164" fontId="0" fillId="0" borderId="24" xfId="0" applyFont="1" applyFill="1" applyBorder="1" applyAlignment="1" applyProtection="1">
      <alignment horizontal="center" vertical="center"/>
      <protection locked="0"/>
    </xf>
    <xf numFmtId="164" fontId="4" fillId="0" borderId="25" xfId="0" applyFont="1" applyFill="1" applyBorder="1" applyAlignment="1" applyProtection="1">
      <alignment horizontal="center" vertical="center"/>
      <protection locked="0"/>
    </xf>
    <xf numFmtId="164" fontId="4" fillId="0" borderId="26" xfId="0" applyFont="1" applyFill="1" applyBorder="1" applyAlignment="1">
      <alignment horizontal="center" vertical="center"/>
    </xf>
    <xf numFmtId="164" fontId="4" fillId="0" borderId="27" xfId="0" applyFont="1" applyFill="1" applyBorder="1" applyAlignment="1" applyProtection="1">
      <alignment horizontal="center" vertical="center"/>
      <protection locked="0"/>
    </xf>
    <xf numFmtId="164" fontId="0" fillId="0" borderId="28" xfId="0" applyFont="1" applyFill="1" applyBorder="1" applyAlignment="1" applyProtection="1">
      <alignment horizontal="center" vertical="center"/>
      <protection locked="0"/>
    </xf>
    <xf numFmtId="164" fontId="0" fillId="0" borderId="8" xfId="0" applyFont="1" applyFill="1" applyBorder="1" applyAlignment="1">
      <alignment horizontal="center" vertical="center"/>
    </xf>
    <xf numFmtId="164" fontId="0" fillId="0" borderId="30" xfId="0" applyFont="1" applyFill="1" applyBorder="1" applyAlignment="1">
      <alignment horizontal="center" vertical="center"/>
    </xf>
    <xf numFmtId="164" fontId="0" fillId="0" borderId="11" xfId="0" applyFont="1" applyFill="1" applyBorder="1" applyAlignment="1" applyProtection="1">
      <alignment horizontal="center" vertical="center"/>
      <protection locked="0"/>
    </xf>
    <xf numFmtId="164" fontId="4" fillId="0" borderId="31" xfId="0" applyFont="1" applyFill="1" applyBorder="1" applyAlignment="1" applyProtection="1">
      <alignment horizontal="center" vertical="center"/>
      <protection locked="0"/>
    </xf>
    <xf numFmtId="164" fontId="4" fillId="0" borderId="32" xfId="0" applyFont="1" applyFill="1" applyBorder="1" applyAlignment="1">
      <alignment horizontal="center" vertical="center"/>
    </xf>
    <xf numFmtId="164" fontId="4" fillId="0" borderId="33" xfId="0" applyFont="1" applyFill="1" applyBorder="1" applyAlignment="1" applyProtection="1">
      <alignment horizontal="center" vertical="center"/>
      <protection locked="0"/>
    </xf>
    <xf numFmtId="164" fontId="0" fillId="0" borderId="14" xfId="0" applyFont="1" applyFill="1" applyBorder="1" applyAlignment="1" applyProtection="1">
      <alignment horizontal="center" vertical="center"/>
      <protection locked="0"/>
    </xf>
    <xf numFmtId="164" fontId="0" fillId="0" borderId="11" xfId="0" applyFont="1" applyFill="1" applyBorder="1" applyAlignment="1">
      <alignment horizontal="center" vertical="center"/>
    </xf>
    <xf numFmtId="164" fontId="4" fillId="0" borderId="34" xfId="0" applyFont="1" applyFill="1" applyBorder="1" applyAlignment="1" applyProtection="1">
      <alignment horizontal="center" vertical="center"/>
      <protection locked="0"/>
    </xf>
    <xf numFmtId="164" fontId="4" fillId="0" borderId="35" xfId="0" applyFont="1" applyFill="1" applyBorder="1" applyAlignment="1">
      <alignment horizontal="center" vertical="center"/>
    </xf>
    <xf numFmtId="164" fontId="4" fillId="0" borderId="36" xfId="0" applyFont="1" applyFill="1" applyBorder="1" applyAlignment="1" applyProtection="1">
      <alignment horizontal="center" vertical="center"/>
      <protection locked="0"/>
    </xf>
    <xf numFmtId="164" fontId="0" fillId="0" borderId="37" xfId="0" applyFont="1" applyFill="1" applyBorder="1" applyAlignment="1">
      <alignment horizontal="center" vertical="center"/>
    </xf>
    <xf numFmtId="164" fontId="0" fillId="0" borderId="38" xfId="0" applyFont="1" applyFill="1" applyBorder="1" applyAlignment="1" applyProtection="1">
      <alignment horizontal="center" vertical="center"/>
      <protection locked="0"/>
    </xf>
    <xf numFmtId="164" fontId="0" fillId="0" borderId="39" xfId="0" applyFont="1" applyFill="1" applyBorder="1" applyAlignment="1" applyProtection="1">
      <alignment horizontal="center" vertical="center"/>
      <protection locked="0"/>
    </xf>
    <xf numFmtId="164" fontId="0" fillId="0" borderId="38" xfId="0" applyFont="1" applyFill="1" applyBorder="1" applyAlignment="1" applyProtection="1">
      <alignment horizontal="center" vertical="center"/>
      <protection/>
    </xf>
    <xf numFmtId="164" fontId="0" fillId="0" borderId="0" xfId="0" applyFill="1" applyAlignment="1">
      <alignment horizontal="center" vertical="center"/>
    </xf>
    <xf numFmtId="164" fontId="0" fillId="0" borderId="25" xfId="0" applyFont="1" applyFill="1" applyBorder="1" applyAlignment="1" applyProtection="1">
      <alignment horizontal="center" vertical="center"/>
      <protection locked="0"/>
    </xf>
    <xf numFmtId="164" fontId="0" fillId="0" borderId="26" xfId="0" applyFont="1" applyFill="1" applyBorder="1" applyAlignment="1">
      <alignment horizontal="center" vertical="center"/>
    </xf>
    <xf numFmtId="164" fontId="0" fillId="0" borderId="27" xfId="0" applyFont="1" applyFill="1" applyBorder="1" applyAlignment="1" applyProtection="1">
      <alignment horizontal="center" vertical="center"/>
      <protection locked="0"/>
    </xf>
    <xf numFmtId="164" fontId="0" fillId="0" borderId="38" xfId="0" applyFont="1" applyFill="1" applyBorder="1" applyAlignment="1">
      <alignment horizontal="center" vertical="center"/>
    </xf>
    <xf numFmtId="164" fontId="4" fillId="0" borderId="15" xfId="0" applyFont="1" applyBorder="1" applyAlignment="1">
      <alignment horizontal="center"/>
    </xf>
    <xf numFmtId="164" fontId="7" fillId="0" borderId="23" xfId="0" applyFont="1" applyBorder="1" applyAlignment="1">
      <alignment horizontal="center" vertical="center"/>
    </xf>
    <xf numFmtId="164" fontId="4" fillId="0" borderId="40" xfId="0" applyFont="1" applyBorder="1" applyAlignment="1">
      <alignment horizontal="center" vertical="center"/>
    </xf>
    <xf numFmtId="164" fontId="4" fillId="0" borderId="4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42" xfId="0" applyFont="1" applyBorder="1" applyAlignment="1">
      <alignment horizontal="center" vertical="center"/>
    </xf>
    <xf numFmtId="164" fontId="8" fillId="0" borderId="43" xfId="0" applyFont="1" applyBorder="1" applyAlignment="1">
      <alignment horizontal="center" vertical="center"/>
    </xf>
    <xf numFmtId="164" fontId="0" fillId="0" borderId="43" xfId="0" applyFont="1" applyBorder="1" applyAlignment="1">
      <alignment horizontal="center" vertical="center"/>
    </xf>
    <xf numFmtId="167" fontId="0" fillId="0" borderId="43" xfId="0" applyNumberFormat="1" applyFont="1" applyBorder="1" applyAlignment="1">
      <alignment horizontal="center" vertical="center"/>
    </xf>
    <xf numFmtId="167" fontId="0" fillId="0" borderId="44" xfId="0" applyNumberFormat="1" applyFont="1" applyBorder="1" applyAlignment="1">
      <alignment horizontal="center" vertical="center"/>
    </xf>
    <xf numFmtId="164" fontId="7" fillId="2" borderId="16" xfId="0" applyFont="1" applyFill="1" applyBorder="1" applyAlignment="1" applyProtection="1">
      <alignment horizontal="center" vertical="center"/>
      <protection locked="0"/>
    </xf>
    <xf numFmtId="164" fontId="7" fillId="3" borderId="13" xfId="0" applyFont="1" applyFill="1" applyBorder="1" applyAlignment="1">
      <alignment vertical="center" wrapText="1" readingOrder="1"/>
    </xf>
    <xf numFmtId="164" fontId="8" fillId="3" borderId="14" xfId="0" applyFont="1" applyFill="1" applyBorder="1" applyAlignment="1">
      <alignment vertical="center"/>
    </xf>
    <xf numFmtId="164" fontId="7" fillId="3" borderId="13" xfId="0" applyFont="1" applyFill="1" applyBorder="1" applyAlignment="1">
      <alignment horizontal="center" vertical="center" wrapText="1" readingOrder="1"/>
    </xf>
    <xf numFmtId="164" fontId="7" fillId="3" borderId="13" xfId="0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vertical="center"/>
    </xf>
    <xf numFmtId="164" fontId="0" fillId="3" borderId="14" xfId="0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164" fontId="7" fillId="3" borderId="11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0" fillId="3" borderId="45" xfId="0" applyFont="1" applyFill="1" applyBorder="1" applyAlignment="1">
      <alignment vertical="center"/>
    </xf>
    <xf numFmtId="164" fontId="0" fillId="0" borderId="0" xfId="0" applyBorder="1" applyAlignment="1">
      <alignment horizontal="left" vertical="center"/>
    </xf>
    <xf numFmtId="164" fontId="7" fillId="2" borderId="22" xfId="0" applyFont="1" applyFill="1" applyBorder="1" applyAlignment="1" applyProtection="1">
      <alignment horizontal="center" vertical="center"/>
      <protection locked="0"/>
    </xf>
    <xf numFmtId="164" fontId="7" fillId="3" borderId="46" xfId="0" applyFont="1" applyFill="1" applyBorder="1" applyAlignment="1">
      <alignment vertical="center"/>
    </xf>
    <xf numFmtId="164" fontId="8" fillId="3" borderId="47" xfId="0" applyFont="1" applyFill="1" applyBorder="1" applyAlignment="1">
      <alignment vertical="center"/>
    </xf>
    <xf numFmtId="164" fontId="7" fillId="3" borderId="2" xfId="0" applyFont="1" applyFill="1" applyBorder="1" applyAlignment="1">
      <alignment horizontal="center" vertical="center"/>
    </xf>
    <xf numFmtId="164" fontId="0" fillId="3" borderId="48" xfId="0" applyFont="1" applyFill="1" applyBorder="1" applyAlignment="1">
      <alignment vertical="center"/>
    </xf>
    <xf numFmtId="164" fontId="0" fillId="3" borderId="47" xfId="0" applyFont="1" applyFill="1" applyBorder="1" applyAlignment="1">
      <alignment vertical="center"/>
    </xf>
    <xf numFmtId="164" fontId="7" fillId="3" borderId="48" xfId="0" applyFont="1" applyFill="1" applyBorder="1" applyAlignment="1">
      <alignment horizontal="center" vertical="center"/>
    </xf>
    <xf numFmtId="164" fontId="7" fillId="3" borderId="47" xfId="0" applyFont="1" applyFill="1" applyBorder="1" applyAlignment="1">
      <alignment horizontal="center" vertical="center"/>
    </xf>
    <xf numFmtId="164" fontId="0" fillId="3" borderId="49" xfId="0" applyFont="1" applyFill="1" applyBorder="1" applyAlignment="1">
      <alignment vertical="center"/>
    </xf>
    <xf numFmtId="164" fontId="7" fillId="2" borderId="19" xfId="0" applyFont="1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Fill="1" applyBorder="1" applyAlignment="1" applyProtection="1">
      <alignment horizontal="center" vertical="center"/>
      <protection locked="0"/>
    </xf>
    <xf numFmtId="165" fontId="0" fillId="5" borderId="1" xfId="0" applyNumberFormat="1" applyFont="1" applyFill="1" applyBorder="1" applyAlignment="1">
      <alignment horizontal="center" vertical="center"/>
    </xf>
    <xf numFmtId="165" fontId="0" fillId="6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6" borderId="23" xfId="0" applyFont="1" applyFill="1" applyBorder="1" applyAlignment="1">
      <alignment horizontal="center" vertical="center"/>
    </xf>
    <xf numFmtId="164" fontId="0" fillId="6" borderId="24" xfId="0" applyFont="1" applyFill="1" applyBorder="1" applyAlignment="1" applyProtection="1">
      <alignment horizontal="center" vertical="center"/>
      <protection locked="0"/>
    </xf>
    <xf numFmtId="164" fontId="4" fillId="6" borderId="25" xfId="0" applyFont="1" applyFill="1" applyBorder="1" applyAlignment="1" applyProtection="1">
      <alignment horizontal="center" vertical="center"/>
      <protection locked="0"/>
    </xf>
    <xf numFmtId="164" fontId="4" fillId="6" borderId="26" xfId="0" applyFont="1" applyFill="1" applyBorder="1" applyAlignment="1">
      <alignment horizontal="center" vertical="center"/>
    </xf>
    <xf numFmtId="164" fontId="4" fillId="6" borderId="27" xfId="0" applyFont="1" applyFill="1" applyBorder="1" applyAlignment="1" applyProtection="1">
      <alignment horizontal="center" vertical="center"/>
      <protection locked="0"/>
    </xf>
    <xf numFmtId="164" fontId="0" fillId="6" borderId="28" xfId="0" applyFont="1" applyFill="1" applyBorder="1" applyAlignment="1" applyProtection="1">
      <alignment horizontal="center" vertical="center"/>
      <protection locked="0"/>
    </xf>
    <xf numFmtId="164" fontId="0" fillId="6" borderId="8" xfId="0" applyFont="1" applyFill="1" applyBorder="1" applyAlignment="1">
      <alignment horizontal="center" vertical="center"/>
    </xf>
    <xf numFmtId="164" fontId="0" fillId="6" borderId="30" xfId="0" applyFont="1" applyFill="1" applyBorder="1" applyAlignment="1">
      <alignment horizontal="center" vertical="center"/>
    </xf>
    <xf numFmtId="164" fontId="0" fillId="6" borderId="11" xfId="0" applyFont="1" applyFill="1" applyBorder="1" applyAlignment="1" applyProtection="1">
      <alignment horizontal="center" vertical="center"/>
      <protection locked="0"/>
    </xf>
    <xf numFmtId="164" fontId="4" fillId="6" borderId="31" xfId="0" applyFont="1" applyFill="1" applyBorder="1" applyAlignment="1" applyProtection="1">
      <alignment horizontal="center" vertical="center"/>
      <protection locked="0"/>
    </xf>
    <xf numFmtId="164" fontId="4" fillId="6" borderId="32" xfId="0" applyFont="1" applyFill="1" applyBorder="1" applyAlignment="1">
      <alignment horizontal="center" vertical="center"/>
    </xf>
    <xf numFmtId="164" fontId="4" fillId="6" borderId="33" xfId="0" applyFont="1" applyFill="1" applyBorder="1" applyAlignment="1" applyProtection="1">
      <alignment horizontal="center" vertical="center"/>
      <protection locked="0"/>
    </xf>
    <xf numFmtId="164" fontId="0" fillId="6" borderId="14" xfId="0" applyFont="1" applyFill="1" applyBorder="1" applyAlignment="1" applyProtection="1">
      <alignment horizontal="center" vertical="center"/>
      <protection locked="0"/>
    </xf>
    <xf numFmtId="164" fontId="0" fillId="6" borderId="11" xfId="0" applyFont="1" applyFill="1" applyBorder="1" applyAlignment="1">
      <alignment horizontal="center" vertical="center"/>
    </xf>
    <xf numFmtId="164" fontId="4" fillId="6" borderId="34" xfId="0" applyFont="1" applyFill="1" applyBorder="1" applyAlignment="1" applyProtection="1">
      <alignment horizontal="center" vertical="center"/>
      <protection locked="0"/>
    </xf>
    <xf numFmtId="164" fontId="4" fillId="6" borderId="35" xfId="0" applyFont="1" applyFill="1" applyBorder="1" applyAlignment="1">
      <alignment horizontal="center" vertical="center"/>
    </xf>
    <xf numFmtId="164" fontId="4" fillId="6" borderId="36" xfId="0" applyFont="1" applyFill="1" applyBorder="1" applyAlignment="1" applyProtection="1">
      <alignment horizontal="center" vertical="center"/>
      <protection locked="0"/>
    </xf>
    <xf numFmtId="164" fontId="0" fillId="6" borderId="37" xfId="0" applyFont="1" applyFill="1" applyBorder="1" applyAlignment="1">
      <alignment horizontal="center" vertical="center"/>
    </xf>
    <xf numFmtId="164" fontId="0" fillId="6" borderId="38" xfId="0" applyFont="1" applyFill="1" applyBorder="1" applyAlignment="1" applyProtection="1">
      <alignment horizontal="center" vertical="center"/>
      <protection locked="0"/>
    </xf>
    <xf numFmtId="164" fontId="0" fillId="6" borderId="39" xfId="0" applyFont="1" applyFill="1" applyBorder="1" applyAlignment="1" applyProtection="1">
      <alignment horizontal="center" vertical="center"/>
      <protection locked="0"/>
    </xf>
    <xf numFmtId="164" fontId="0" fillId="6" borderId="3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9"/>
  <sheetViews>
    <sheetView workbookViewId="0" topLeftCell="A1">
      <selection activeCell="D4" sqref="D4"/>
    </sheetView>
  </sheetViews>
  <sheetFormatPr defaultColWidth="9.140625" defaultRowHeight="12.75"/>
  <cols>
    <col min="2" max="2" width="23.57421875" style="0" customWidth="1"/>
    <col min="3" max="3" width="2.7109375" style="0" customWidth="1"/>
    <col min="4" max="4" width="3.7109375" style="0" customWidth="1"/>
    <col min="5" max="5" width="4.00390625" style="0" customWidth="1"/>
    <col min="6" max="6" width="1.28515625" style="0" customWidth="1"/>
    <col min="7" max="8" width="2.7109375" style="0" customWidth="1"/>
    <col min="9" max="10" width="4.140625" style="0" customWidth="1"/>
    <col min="11" max="12" width="2.7109375" style="0" customWidth="1"/>
    <col min="13" max="13" width="1.28515625" style="0" customWidth="1"/>
    <col min="14" max="15" width="2.7109375" style="0" customWidth="1"/>
    <col min="16" max="16" width="3.421875" style="0" customWidth="1"/>
    <col min="17" max="17" width="4.281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2" width="2.7109375" style="0" customWidth="1"/>
    <col min="33" max="33" width="3.00390625" style="0" customWidth="1"/>
    <col min="34" max="34" width="10.7109375" style="0" customWidth="1"/>
    <col min="35" max="35" width="24.00390625" style="0" customWidth="1"/>
    <col min="36" max="36" width="11.8515625" style="0" customWidth="1"/>
    <col min="37" max="37" width="13.8515625" style="0" customWidth="1"/>
    <col min="38" max="38" width="20.421875" style="0" customWidth="1"/>
    <col min="39" max="39" width="7.7109375" style="0" customWidth="1"/>
    <col min="40" max="40" width="8.7109375" style="0" customWidth="1"/>
    <col min="41" max="41" width="9.421875" style="0" customWidth="1"/>
    <col min="42" max="42" width="7.28125" style="0" customWidth="1"/>
    <col min="43" max="46" width="12.28125" style="0" customWidth="1"/>
  </cols>
  <sheetData>
    <row r="1" spans="1:33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5"/>
      <c r="W1" s="5"/>
      <c r="X1" s="5"/>
      <c r="Y1" s="5"/>
      <c r="Z1" s="5"/>
      <c r="AA1" s="6"/>
      <c r="AB1" s="6"/>
      <c r="AC1" s="6"/>
      <c r="AD1" s="6"/>
      <c r="AE1" s="6"/>
      <c r="AF1" s="6"/>
      <c r="AG1" s="7"/>
    </row>
    <row r="2" spans="1:33" ht="12.75">
      <c r="A2" s="8"/>
      <c r="B2" s="8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" t="s">
        <v>3</v>
      </c>
      <c r="W2" s="10"/>
      <c r="X2" s="10"/>
      <c r="Y2" s="10"/>
      <c r="Z2" s="10"/>
      <c r="AA2" s="6"/>
      <c r="AB2" s="6"/>
      <c r="AC2" s="6"/>
      <c r="AD2" s="6"/>
      <c r="AE2" s="6"/>
      <c r="AF2" s="6"/>
      <c r="AG2" s="7"/>
    </row>
    <row r="3" spans="1:32" ht="12.75">
      <c r="A3" s="8"/>
      <c r="B3" s="8" t="s">
        <v>4</v>
      </c>
      <c r="C3" s="8"/>
      <c r="D3" s="8"/>
      <c r="E3" s="8"/>
      <c r="F3" s="8"/>
      <c r="G3" s="9"/>
      <c r="H3" s="5"/>
      <c r="I3" s="5"/>
      <c r="J3" s="11">
        <v>0</v>
      </c>
      <c r="K3" s="12">
        <v>3</v>
      </c>
      <c r="L3" s="13">
        <v>0</v>
      </c>
      <c r="M3" s="13" t="s">
        <v>5</v>
      </c>
      <c r="N3" s="14">
        <v>2</v>
      </c>
      <c r="O3" s="15">
        <v>12</v>
      </c>
      <c r="P3" s="16">
        <v>2</v>
      </c>
      <c r="Q3" s="5"/>
      <c r="R3" s="5"/>
      <c r="S3" s="5"/>
      <c r="T3" s="5"/>
      <c r="U3" s="5"/>
      <c r="V3" s="5"/>
      <c r="W3" s="5"/>
      <c r="X3" s="5"/>
      <c r="Y3" s="5"/>
      <c r="Z3" s="17"/>
      <c r="AA3" s="8"/>
      <c r="AB3" s="8"/>
      <c r="AC3" s="8"/>
      <c r="AD3" s="8"/>
      <c r="AE3" s="8"/>
      <c r="AF3" s="8"/>
    </row>
    <row r="4" spans="1:34" ht="15" customHeight="1">
      <c r="A4" s="8"/>
      <c r="B4" s="18" t="s">
        <v>6</v>
      </c>
      <c r="D4" s="19"/>
      <c r="E4" s="20"/>
      <c r="F4" s="19"/>
      <c r="G4" s="9"/>
      <c r="H4" s="5"/>
      <c r="I4" s="5"/>
      <c r="J4" s="21"/>
      <c r="K4" s="21"/>
      <c r="L4" s="22" t="s">
        <v>7</v>
      </c>
      <c r="M4" s="22"/>
      <c r="N4" s="22"/>
      <c r="O4" s="22"/>
      <c r="P4" s="22"/>
      <c r="Q4" s="22"/>
      <c r="R4" s="22"/>
      <c r="S4" s="22"/>
      <c r="T4" s="5"/>
      <c r="U4" s="5"/>
      <c r="V4" s="5"/>
      <c r="W4" s="5"/>
      <c r="X4" s="5"/>
      <c r="Y4" s="5"/>
      <c r="Z4" s="17"/>
      <c r="AA4" s="8"/>
      <c r="AB4" s="8"/>
      <c r="AC4" s="8"/>
      <c r="AD4" s="8"/>
      <c r="AE4" s="8"/>
      <c r="AF4" s="8"/>
      <c r="AH4" s="7"/>
    </row>
    <row r="5" spans="1:34" ht="15" customHeight="1">
      <c r="A5" s="8"/>
      <c r="B5" s="18" t="s">
        <v>8</v>
      </c>
      <c r="D5" s="19"/>
      <c r="E5" s="20"/>
      <c r="F5" s="19"/>
      <c r="G5" s="9"/>
      <c r="H5" s="5"/>
      <c r="I5" s="5"/>
      <c r="J5" s="9"/>
      <c r="K5" s="23" t="s">
        <v>9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8"/>
      <c r="AB5" s="8"/>
      <c r="AC5" s="8"/>
      <c r="AD5" s="8"/>
      <c r="AE5" s="8"/>
      <c r="AF5" s="8"/>
      <c r="AH5" s="7"/>
    </row>
    <row r="6" spans="1:42" ht="15" customHeight="1">
      <c r="A6" s="8"/>
      <c r="B6" s="18" t="s">
        <v>10</v>
      </c>
      <c r="D6" s="19"/>
      <c r="E6" s="20"/>
      <c r="F6" s="19"/>
      <c r="G6" s="9"/>
      <c r="H6" s="5"/>
      <c r="I6" s="5"/>
      <c r="J6" s="23" t="s">
        <v>11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8"/>
      <c r="AB6" s="8"/>
      <c r="AC6" s="8"/>
      <c r="AD6" s="8"/>
      <c r="AE6" s="8"/>
      <c r="AF6" s="8"/>
      <c r="AH6" s="7"/>
      <c r="AI6" s="7"/>
      <c r="AJ6" s="7"/>
      <c r="AK6" s="7"/>
      <c r="AL6" s="7"/>
      <c r="AM6" s="7"/>
      <c r="AN6" s="7"/>
      <c r="AO6" s="7"/>
      <c r="AP6" s="7"/>
    </row>
    <row r="7" spans="1:42" ht="15" customHeight="1">
      <c r="A7" s="8"/>
      <c r="B7" s="18" t="s">
        <v>12</v>
      </c>
      <c r="D7" s="19"/>
      <c r="E7" s="20"/>
      <c r="F7" s="19"/>
      <c r="G7" s="24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  <c r="AA7" s="8"/>
      <c r="AB7" s="8"/>
      <c r="AC7" s="8"/>
      <c r="AD7" s="8"/>
      <c r="AE7" s="8"/>
      <c r="AF7" s="8"/>
      <c r="AH7" s="7"/>
      <c r="AI7" s="7"/>
      <c r="AJ7" s="7"/>
      <c r="AO7" s="7"/>
      <c r="AP7" s="7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2:45" ht="18.75" customHeight="1">
      <c r="B9" s="28" t="s">
        <v>13</v>
      </c>
      <c r="C9" s="29">
        <f>IF(C10="","",1)</f>
        <v>1</v>
      </c>
      <c r="D9" s="29"/>
      <c r="E9" s="29"/>
      <c r="F9" s="29"/>
      <c r="G9" s="29"/>
      <c r="H9" s="29"/>
      <c r="I9" s="29"/>
      <c r="J9" s="30"/>
      <c r="K9" s="30"/>
      <c r="L9" s="30"/>
      <c r="M9" s="30"/>
      <c r="N9" s="30"/>
      <c r="O9" s="30"/>
      <c r="P9" s="30"/>
      <c r="Q9" s="31" t="s">
        <v>14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M9" s="8"/>
      <c r="AN9" s="32"/>
      <c r="AO9" s="33"/>
      <c r="AP9" s="8"/>
      <c r="AQ9" s="8"/>
      <c r="AR9" s="8"/>
      <c r="AS9" s="8"/>
    </row>
    <row r="10" spans="2:59" s="34" customFormat="1" ht="18.75" customHeight="1">
      <c r="B10" s="35" t="str">
        <f>B4</f>
        <v>Výběr Havířov</v>
      </c>
      <c r="C10" s="36" t="str">
        <f>IF($B4="","",$B4)</f>
        <v>Výběr Havířov</v>
      </c>
      <c r="D10" s="36"/>
      <c r="E10" s="36"/>
      <c r="F10" s="36"/>
      <c r="G10" s="36"/>
      <c r="H10" s="36"/>
      <c r="I10" s="36"/>
      <c r="J10" s="29">
        <f>IF(J11="","",2)</f>
        <v>2</v>
      </c>
      <c r="K10" s="29"/>
      <c r="L10" s="29"/>
      <c r="M10" s="29"/>
      <c r="N10" s="29"/>
      <c r="O10" s="29"/>
      <c r="P10" s="29"/>
      <c r="Q10" s="37"/>
      <c r="R10" s="37"/>
      <c r="S10" s="37"/>
      <c r="T10" s="37"/>
      <c r="U10" s="37"/>
      <c r="V10" s="37"/>
      <c r="W10" s="37"/>
      <c r="X10" s="38"/>
      <c r="Y10" s="38"/>
      <c r="Z10" s="38"/>
      <c r="AA10" s="38"/>
      <c r="AB10" s="38"/>
      <c r="AC10" s="38"/>
      <c r="AD10" s="38"/>
      <c r="AE10" s="39"/>
      <c r="AF10" s="39"/>
      <c r="AM10" s="8"/>
      <c r="AN10" s="32"/>
      <c r="AO10" s="33"/>
      <c r="AP10" s="8"/>
      <c r="AQ10" s="8"/>
      <c r="AR10" s="8"/>
      <c r="AS10" s="8"/>
      <c r="AT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2:59" s="34" customFormat="1" ht="18.75" customHeight="1">
      <c r="B11" s="40" t="str">
        <f>B5</f>
        <v>SU Ústí n.L.</v>
      </c>
      <c r="C11" s="41">
        <v>0</v>
      </c>
      <c r="D11" s="42">
        <v>9</v>
      </c>
      <c r="E11" s="43">
        <v>1</v>
      </c>
      <c r="F11" s="44" t="s">
        <v>5</v>
      </c>
      <c r="G11" s="45">
        <v>2</v>
      </c>
      <c r="H11" s="46">
        <v>8</v>
      </c>
      <c r="I11" s="47">
        <v>2</v>
      </c>
      <c r="J11" s="36" t="str">
        <f>IF($B5="","",$B5)</f>
        <v>SU Ústí n.L.</v>
      </c>
      <c r="K11" s="36"/>
      <c r="L11" s="36"/>
      <c r="M11" s="36"/>
      <c r="N11" s="36"/>
      <c r="O11" s="36"/>
      <c r="P11" s="36"/>
      <c r="Q11" s="29">
        <f>IF(Q12="","",3)</f>
        <v>3</v>
      </c>
      <c r="R11" s="29"/>
      <c r="S11" s="29"/>
      <c r="T11" s="29"/>
      <c r="U11" s="29"/>
      <c r="V11" s="29"/>
      <c r="W11" s="29"/>
      <c r="X11" s="48"/>
      <c r="Y11" s="48"/>
      <c r="Z11" s="48"/>
      <c r="AA11" s="48"/>
      <c r="AB11" s="48"/>
      <c r="AC11" s="48"/>
      <c r="AD11" s="48"/>
      <c r="AE11" s="39"/>
      <c r="AF11" s="39"/>
      <c r="AM11" s="8"/>
      <c r="AN11" s="32"/>
      <c r="AO11" s="33"/>
      <c r="AP11" s="8"/>
      <c r="AQ11" s="8"/>
      <c r="AR11" s="8"/>
      <c r="AS11" s="8"/>
      <c r="AT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2:59" s="34" customFormat="1" ht="18.75" customHeight="1">
      <c r="B12" s="40" t="str">
        <f>B6</f>
        <v>SK Karate Spartak HK</v>
      </c>
      <c r="C12" s="49">
        <v>0</v>
      </c>
      <c r="D12" s="50">
        <v>11</v>
      </c>
      <c r="E12" s="51">
        <v>1</v>
      </c>
      <c r="F12" s="52" t="s">
        <v>5</v>
      </c>
      <c r="G12" s="53">
        <v>2</v>
      </c>
      <c r="H12" s="54">
        <v>6</v>
      </c>
      <c r="I12" s="55">
        <v>2</v>
      </c>
      <c r="J12" s="49">
        <v>2</v>
      </c>
      <c r="K12" s="50">
        <v>2</v>
      </c>
      <c r="L12" s="56">
        <v>2</v>
      </c>
      <c r="M12" s="57" t="s">
        <v>5</v>
      </c>
      <c r="N12" s="58">
        <v>0</v>
      </c>
      <c r="O12" s="54">
        <v>0</v>
      </c>
      <c r="P12" s="55">
        <v>0</v>
      </c>
      <c r="Q12" s="36" t="str">
        <f>IF($B6="","",$B6)</f>
        <v>SK Karate Spartak HK</v>
      </c>
      <c r="R12" s="36"/>
      <c r="S12" s="36"/>
      <c r="T12" s="36"/>
      <c r="U12" s="36"/>
      <c r="V12" s="36"/>
      <c r="W12" s="36"/>
      <c r="X12" s="29">
        <f>IF(X13="","",4)</f>
        <v>4</v>
      </c>
      <c r="Y12" s="29"/>
      <c r="Z12" s="29"/>
      <c r="AA12" s="29"/>
      <c r="AB12" s="29"/>
      <c r="AC12" s="29"/>
      <c r="AD12" s="29"/>
      <c r="AE12" s="39"/>
      <c r="AF12" s="39"/>
      <c r="AM12" s="8"/>
      <c r="AN12" s="32"/>
      <c r="AO12" s="33"/>
      <c r="AP12" s="8"/>
      <c r="AQ12" s="8"/>
      <c r="AR12" s="8"/>
      <c r="AS12" s="8"/>
      <c r="AT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2:59" s="34" customFormat="1" ht="18.75" customHeight="1">
      <c r="B13" s="59" t="str">
        <f>B7</f>
        <v>TJ Karate Č.Budějovice</v>
      </c>
      <c r="C13" s="41">
        <v>2</v>
      </c>
      <c r="D13" s="42">
        <v>10</v>
      </c>
      <c r="E13" s="43">
        <v>2</v>
      </c>
      <c r="F13" s="44" t="s">
        <v>5</v>
      </c>
      <c r="G13" s="45">
        <v>0</v>
      </c>
      <c r="H13" s="46">
        <v>1</v>
      </c>
      <c r="I13" s="47">
        <v>0</v>
      </c>
      <c r="J13" s="41">
        <v>2</v>
      </c>
      <c r="K13" s="42">
        <v>4</v>
      </c>
      <c r="L13" s="43">
        <v>1</v>
      </c>
      <c r="M13" s="44" t="s">
        <v>5</v>
      </c>
      <c r="N13" s="45">
        <v>0</v>
      </c>
      <c r="O13" s="46">
        <v>1</v>
      </c>
      <c r="P13" s="47">
        <v>0</v>
      </c>
      <c r="Q13" s="60">
        <v>2</v>
      </c>
      <c r="R13" s="61">
        <v>3</v>
      </c>
      <c r="S13" s="43">
        <v>2</v>
      </c>
      <c r="T13" s="44" t="s">
        <v>5</v>
      </c>
      <c r="U13" s="45">
        <v>1</v>
      </c>
      <c r="V13" s="62">
        <v>3</v>
      </c>
      <c r="W13" s="63">
        <v>0</v>
      </c>
      <c r="X13" s="36" t="str">
        <f>IF($B7="","",$B7)</f>
        <v>TJ Karate Č.Budějovice</v>
      </c>
      <c r="Y13" s="36"/>
      <c r="Z13" s="36"/>
      <c r="AA13" s="36"/>
      <c r="AB13" s="36"/>
      <c r="AC13" s="36"/>
      <c r="AD13" s="36"/>
      <c r="AE13"/>
      <c r="AF13"/>
      <c r="AH13"/>
      <c r="AI13"/>
      <c r="AJ13"/>
      <c r="AK13"/>
      <c r="AL13"/>
      <c r="AM13" s="8"/>
      <c r="AN13" s="8"/>
      <c r="AO13" s="8"/>
      <c r="AP13" s="8"/>
      <c r="AQ13" s="8"/>
      <c r="AR13" s="8"/>
      <c r="AS13" s="8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2:59" s="34" customFormat="1" ht="18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  <c r="AL14"/>
      <c r="AM14" s="8"/>
      <c r="AN14" s="8"/>
      <c r="AO14" s="8"/>
      <c r="AP14" s="8"/>
      <c r="AQ14" s="8"/>
      <c r="AR14" s="8"/>
      <c r="AS14" s="8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2:59" s="34" customFormat="1" ht="18.75" customHeight="1">
      <c r="B15" s="28" t="s">
        <v>13</v>
      </c>
      <c r="C15" s="29">
        <f>IF(C16="","",1)</f>
        <v>1</v>
      </c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30"/>
      <c r="O15" s="30"/>
      <c r="P15" s="30"/>
      <c r="Q15" s="31" t="s">
        <v>14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/>
      <c r="AF15"/>
      <c r="AH15"/>
      <c r="AI15"/>
      <c r="AJ15"/>
      <c r="AK15"/>
      <c r="AL15"/>
      <c r="AM15" s="8"/>
      <c r="AN15" s="8"/>
      <c r="AO15" s="8"/>
      <c r="AP15" s="8"/>
      <c r="AQ15" s="8"/>
      <c r="AR15" s="8"/>
      <c r="AS15" s="8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2:59" s="34" customFormat="1" ht="18.75" customHeight="1">
      <c r="B16" s="35" t="str">
        <f>IF($B4="","",$B4)</f>
        <v>Výběr Havířov</v>
      </c>
      <c r="C16" s="36" t="str">
        <f>IF($B4="","",$B4)</f>
        <v>Výběr Havířov</v>
      </c>
      <c r="D16" s="36"/>
      <c r="E16" s="36"/>
      <c r="F16" s="36"/>
      <c r="G16" s="36"/>
      <c r="H16" s="36"/>
      <c r="I16" s="36"/>
      <c r="J16" s="29">
        <f>IF(J17="","",2)</f>
        <v>2</v>
      </c>
      <c r="K16" s="29"/>
      <c r="L16" s="29"/>
      <c r="M16" s="29"/>
      <c r="N16" s="29"/>
      <c r="O16" s="29"/>
      <c r="P16" s="29"/>
      <c r="Q16" s="37"/>
      <c r="R16" s="37"/>
      <c r="S16" s="37"/>
      <c r="T16" s="37"/>
      <c r="U16" s="37"/>
      <c r="V16" s="37"/>
      <c r="W16" s="37"/>
      <c r="X16" s="38"/>
      <c r="Y16" s="38"/>
      <c r="Z16" s="38"/>
      <c r="AA16" s="38"/>
      <c r="AB16" s="38"/>
      <c r="AC16" s="38"/>
      <c r="AD16" s="38"/>
      <c r="AE16"/>
      <c r="AF16"/>
      <c r="AH16"/>
      <c r="AI16"/>
      <c r="AJ16"/>
      <c r="AK16"/>
      <c r="AL16"/>
      <c r="AM16" s="8"/>
      <c r="AN16" s="8"/>
      <c r="AO16" s="8"/>
      <c r="AP16" s="8"/>
      <c r="AQ16" s="8"/>
      <c r="AR16" s="8"/>
      <c r="AS16" s="8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2:59" s="34" customFormat="1" ht="18.75" customHeight="1">
      <c r="B17" s="40" t="str">
        <f>IF($B5="","",$B5)</f>
        <v>SU Ústí n.L.</v>
      </c>
      <c r="C17" s="64"/>
      <c r="D17" s="65"/>
      <c r="E17" s="66"/>
      <c r="F17" s="67" t="s">
        <v>5</v>
      </c>
      <c r="G17" s="68"/>
      <c r="H17" s="69"/>
      <c r="I17" s="70"/>
      <c r="J17" s="36" t="str">
        <f>IF($B5="","",$B5)</f>
        <v>SU Ústí n.L.</v>
      </c>
      <c r="K17" s="36"/>
      <c r="L17" s="36"/>
      <c r="M17" s="36"/>
      <c r="N17" s="36"/>
      <c r="O17" s="36"/>
      <c r="P17" s="36"/>
      <c r="Q17" s="29">
        <f>IF(Q18="","",3)</f>
        <v>3</v>
      </c>
      <c r="R17" s="29"/>
      <c r="S17" s="29"/>
      <c r="T17" s="29"/>
      <c r="U17" s="29"/>
      <c r="V17" s="29"/>
      <c r="W17" s="29"/>
      <c r="X17" s="48"/>
      <c r="Y17" s="48"/>
      <c r="Z17" s="48"/>
      <c r="AA17" s="48"/>
      <c r="AB17" s="48"/>
      <c r="AC17" s="48"/>
      <c r="AD17" s="48"/>
      <c r="AE17"/>
      <c r="AF17"/>
      <c r="AH17"/>
      <c r="AI17"/>
      <c r="AJ17"/>
      <c r="AK17"/>
      <c r="AL17"/>
      <c r="AM17" s="8"/>
      <c r="AN17" s="8"/>
      <c r="AO17" s="8"/>
      <c r="AP17" s="8"/>
      <c r="AQ17" s="8"/>
      <c r="AR17" s="8"/>
      <c r="AS17" s="8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2:59" s="34" customFormat="1" ht="18.75" customHeight="1">
      <c r="B18" s="40" t="str">
        <f>IF($B6="","",$B6)</f>
        <v>SK Karate Spartak HK</v>
      </c>
      <c r="C18" s="71"/>
      <c r="D18" s="72"/>
      <c r="E18" s="73"/>
      <c r="F18" s="74" t="s">
        <v>5</v>
      </c>
      <c r="G18" s="75"/>
      <c r="H18" s="76"/>
      <c r="I18" s="77"/>
      <c r="J18" s="71"/>
      <c r="K18" s="72"/>
      <c r="L18" s="78"/>
      <c r="M18" s="79" t="s">
        <v>5</v>
      </c>
      <c r="N18" s="80"/>
      <c r="O18" s="76"/>
      <c r="P18" s="77"/>
      <c r="Q18" s="36" t="str">
        <f>IF($B6="","",$B6)</f>
        <v>SK Karate Spartak HK</v>
      </c>
      <c r="R18" s="36"/>
      <c r="S18" s="36"/>
      <c r="T18" s="36"/>
      <c r="U18" s="36"/>
      <c r="V18" s="36"/>
      <c r="W18" s="36"/>
      <c r="X18" s="29">
        <f>IF(X19="","",4)</f>
        <v>4</v>
      </c>
      <c r="Y18" s="29"/>
      <c r="Z18" s="29"/>
      <c r="AA18" s="29"/>
      <c r="AB18" s="29"/>
      <c r="AC18" s="29"/>
      <c r="AD18" s="29"/>
      <c r="AE18"/>
      <c r="AF18"/>
      <c r="AH18"/>
      <c r="AI18"/>
      <c r="AJ18"/>
      <c r="AK18"/>
      <c r="AL18"/>
      <c r="AM18" s="8"/>
      <c r="AN18" s="8"/>
      <c r="AO18" s="8"/>
      <c r="AP18" s="8"/>
      <c r="AQ18" s="8"/>
      <c r="AR18" s="8"/>
      <c r="AS18" s="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2:59" s="34" customFormat="1" ht="18.75" customHeight="1">
      <c r="B19" s="59" t="str">
        <f>IF($B7="","",$B7)</f>
        <v>TJ Karate Č.Budějovice</v>
      </c>
      <c r="C19" s="64"/>
      <c r="D19" s="65"/>
      <c r="E19" s="66"/>
      <c r="F19" s="67" t="s">
        <v>5</v>
      </c>
      <c r="G19" s="68"/>
      <c r="H19" s="69"/>
      <c r="I19" s="70"/>
      <c r="J19" s="64"/>
      <c r="K19" s="65"/>
      <c r="L19" s="66"/>
      <c r="M19" s="67" t="s">
        <v>5</v>
      </c>
      <c r="N19" s="68"/>
      <c r="O19" s="69"/>
      <c r="P19" s="70"/>
      <c r="Q19" s="81"/>
      <c r="R19" s="82"/>
      <c r="S19" s="66"/>
      <c r="T19" s="67" t="s">
        <v>5</v>
      </c>
      <c r="U19" s="68"/>
      <c r="V19" s="83"/>
      <c r="W19" s="84"/>
      <c r="X19" s="36" t="str">
        <f>IF($B7="","",$B7)</f>
        <v>TJ Karate Č.Budějovice</v>
      </c>
      <c r="Y19" s="36"/>
      <c r="Z19" s="36"/>
      <c r="AA19" s="36"/>
      <c r="AB19" s="36"/>
      <c r="AC19" s="36"/>
      <c r="AD19" s="36"/>
      <c r="AE19"/>
      <c r="AF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34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J20" s="85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2:32" ht="18.75" customHeight="1">
      <c r="B21" s="28" t="s">
        <v>13</v>
      </c>
      <c r="C21" s="29">
        <f>IF(C22="","",1)</f>
        <v>1</v>
      </c>
      <c r="D21" s="29"/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30"/>
      <c r="Q21" s="31" t="s">
        <v>14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9"/>
      <c r="AF21" s="39"/>
    </row>
    <row r="22" spans="2:32" ht="18.75" customHeight="1">
      <c r="B22" s="35" t="str">
        <f>IF($B10="","",$B10)</f>
        <v>Výběr Havířov</v>
      </c>
      <c r="C22" s="36" t="str">
        <f>IF($B10="","",$B10)</f>
        <v>Výběr Havířov</v>
      </c>
      <c r="D22" s="36"/>
      <c r="E22" s="36"/>
      <c r="F22" s="36"/>
      <c r="G22" s="36"/>
      <c r="H22" s="36"/>
      <c r="I22" s="36"/>
      <c r="J22" s="29">
        <f>IF(J23="","",2)</f>
        <v>2</v>
      </c>
      <c r="K22" s="29"/>
      <c r="L22" s="29"/>
      <c r="M22" s="29"/>
      <c r="N22" s="29"/>
      <c r="O22" s="29"/>
      <c r="P22" s="29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8"/>
      <c r="AD22" s="38"/>
      <c r="AE22" s="39"/>
      <c r="AF22" s="39"/>
    </row>
    <row r="23" spans="2:32" ht="18.75" customHeight="1">
      <c r="B23" s="40" t="str">
        <f>IF($B11="","",$B11)</f>
        <v>SU Ústí n.L.</v>
      </c>
      <c r="C23" s="64"/>
      <c r="D23" s="65"/>
      <c r="E23" s="66"/>
      <c r="F23" s="67"/>
      <c r="G23" s="68"/>
      <c r="H23" s="69"/>
      <c r="I23" s="70"/>
      <c r="J23" s="36" t="str">
        <f>IF($B11="","",$B11)</f>
        <v>SU Ústí n.L.</v>
      </c>
      <c r="K23" s="36"/>
      <c r="L23" s="36"/>
      <c r="M23" s="36"/>
      <c r="N23" s="36"/>
      <c r="O23" s="36"/>
      <c r="P23" s="36"/>
      <c r="Q23" s="29">
        <f>IF(Q24="","",3)</f>
        <v>3</v>
      </c>
      <c r="R23" s="29"/>
      <c r="S23" s="29"/>
      <c r="T23" s="29"/>
      <c r="U23" s="29"/>
      <c r="V23" s="29"/>
      <c r="W23" s="29"/>
      <c r="X23" s="48"/>
      <c r="Y23" s="48"/>
      <c r="Z23" s="48"/>
      <c r="AA23" s="48"/>
      <c r="AB23" s="48"/>
      <c r="AC23" s="48"/>
      <c r="AD23" s="48"/>
      <c r="AE23" s="7"/>
      <c r="AF23" s="7"/>
    </row>
    <row r="24" spans="2:32" ht="18.75" customHeight="1">
      <c r="B24" s="40" t="str">
        <f>IF($B12="","",$B12)</f>
        <v>SK Karate Spartak HK</v>
      </c>
      <c r="C24" s="71"/>
      <c r="D24" s="72"/>
      <c r="E24" s="73"/>
      <c r="F24" s="74"/>
      <c r="G24" s="75"/>
      <c r="H24" s="76"/>
      <c r="I24" s="77"/>
      <c r="J24" s="71"/>
      <c r="K24" s="72"/>
      <c r="L24" s="78"/>
      <c r="M24" s="79"/>
      <c r="N24" s="80"/>
      <c r="O24" s="76"/>
      <c r="P24" s="77"/>
      <c r="Q24" s="36" t="str">
        <f>IF($B12="","",$B12)</f>
        <v>SK Karate Spartak HK</v>
      </c>
      <c r="R24" s="36"/>
      <c r="S24" s="36"/>
      <c r="T24" s="36"/>
      <c r="U24" s="36"/>
      <c r="V24" s="36"/>
      <c r="W24" s="36"/>
      <c r="X24" s="29">
        <f>IF(X25="","",4)</f>
        <v>4</v>
      </c>
      <c r="Y24" s="29"/>
      <c r="Z24" s="29"/>
      <c r="AA24" s="29"/>
      <c r="AB24" s="29"/>
      <c r="AC24" s="29"/>
      <c r="AD24" s="29"/>
      <c r="AE24" s="7"/>
      <c r="AF24" s="7"/>
    </row>
    <row r="25" spans="2:32" ht="18.75" customHeight="1">
      <c r="B25" s="59" t="str">
        <f>IF($B13="","",$B13)</f>
        <v>TJ Karate Č.Budějovice</v>
      </c>
      <c r="C25" s="64"/>
      <c r="D25" s="65"/>
      <c r="E25" s="66"/>
      <c r="F25" s="67"/>
      <c r="G25" s="68"/>
      <c r="H25" s="69"/>
      <c r="I25" s="70"/>
      <c r="J25" s="64"/>
      <c r="K25" s="65"/>
      <c r="L25" s="66"/>
      <c r="M25" s="67"/>
      <c r="N25" s="68"/>
      <c r="O25" s="69"/>
      <c r="P25" s="70"/>
      <c r="Q25" s="81"/>
      <c r="R25" s="82"/>
      <c r="S25" s="86"/>
      <c r="T25" s="87"/>
      <c r="U25" s="88"/>
      <c r="V25" s="83"/>
      <c r="W25" s="89"/>
      <c r="X25" s="36" t="str">
        <f>IF($B13="","",$B13)</f>
        <v>TJ Karate Č.Budějovice</v>
      </c>
      <c r="Y25" s="36"/>
      <c r="Z25" s="36"/>
      <c r="AA25" s="36"/>
      <c r="AB25" s="36"/>
      <c r="AC25" s="36"/>
      <c r="AD25" s="36"/>
      <c r="AE25" s="7"/>
      <c r="AF25" s="7"/>
    </row>
    <row r="26" spans="23:32" ht="12.75">
      <c r="W26" s="7"/>
      <c r="Y26" s="7"/>
      <c r="Z26" s="7"/>
      <c r="AA26" s="7"/>
      <c r="AB26" s="7"/>
      <c r="AC26" s="7"/>
      <c r="AD26" s="7"/>
      <c r="AE26" s="7"/>
      <c r="AF26" s="7"/>
    </row>
    <row r="27" ht="12.75">
      <c r="C27" s="7"/>
    </row>
    <row r="28" spans="2:24" ht="12.75">
      <c r="B28" s="90" t="s">
        <v>15</v>
      </c>
      <c r="C28" s="91" t="s">
        <v>16</v>
      </c>
      <c r="D28" s="91"/>
      <c r="E28" s="92" t="s">
        <v>17</v>
      </c>
      <c r="F28" s="92"/>
      <c r="G28" s="92"/>
      <c r="H28" s="92"/>
      <c r="I28" s="92"/>
      <c r="J28" s="92"/>
      <c r="K28" s="92"/>
      <c r="L28" s="93" t="s">
        <v>18</v>
      </c>
      <c r="M28" s="93"/>
      <c r="N28" s="93"/>
      <c r="O28" s="93"/>
      <c r="P28" s="93"/>
      <c r="Q28" s="93"/>
      <c r="R28" s="93"/>
      <c r="S28" s="94"/>
      <c r="T28" s="94"/>
      <c r="U28" s="94"/>
      <c r="V28" s="94"/>
      <c r="W28" s="7"/>
      <c r="X28" s="7"/>
    </row>
    <row r="29" spans="2:24" ht="12.75">
      <c r="B29" s="95" t="s">
        <v>19</v>
      </c>
      <c r="C29" s="91"/>
      <c r="D29" s="91"/>
      <c r="E29" s="96" t="s">
        <v>20</v>
      </c>
      <c r="F29" s="96"/>
      <c r="G29" s="96"/>
      <c r="H29" s="97" t="s">
        <v>21</v>
      </c>
      <c r="I29" s="97"/>
      <c r="J29" s="98" t="s">
        <v>22</v>
      </c>
      <c r="K29" s="98"/>
      <c r="L29" s="96" t="s">
        <v>20</v>
      </c>
      <c r="M29" s="96"/>
      <c r="N29" s="96"/>
      <c r="O29" s="97" t="s">
        <v>21</v>
      </c>
      <c r="P29" s="97"/>
      <c r="Q29" s="99" t="s">
        <v>22</v>
      </c>
      <c r="R29" s="99"/>
      <c r="S29" s="94"/>
      <c r="T29" s="94"/>
      <c r="U29" s="94"/>
      <c r="V29" s="94"/>
      <c r="W29" s="7"/>
      <c r="X29" s="7"/>
    </row>
    <row r="30" spans="2:31" ht="19.5" customHeight="1">
      <c r="B30" s="100" t="s">
        <v>6</v>
      </c>
      <c r="C30" s="101">
        <f>SUM(I11:I13,I17:I19,I23:I25)</f>
        <v>4</v>
      </c>
      <c r="D30" s="102"/>
      <c r="E30" s="103">
        <f>SUM(G11:G13,G17:G19,G23:G25)</f>
        <v>4</v>
      </c>
      <c r="F30" s="104" t="s">
        <v>5</v>
      </c>
      <c r="G30" s="104">
        <f>SUM(E11:E13,E17:E19,E23:E25)</f>
        <v>4</v>
      </c>
      <c r="H30" s="105"/>
      <c r="I30" s="106">
        <f>E30-G30</f>
        <v>0</v>
      </c>
      <c r="J30" s="107">
        <f>E30/G30</f>
        <v>1</v>
      </c>
      <c r="K30" s="106"/>
      <c r="L30" s="108">
        <f>SUM(H11:H13,H17:H19,H23:H25)</f>
        <v>15</v>
      </c>
      <c r="M30" s="104" t="s">
        <v>5</v>
      </c>
      <c r="N30" s="109">
        <f>SUM(D11:D13,D17:D19,D23:D25)</f>
        <v>30</v>
      </c>
      <c r="O30" s="105"/>
      <c r="P30" s="106">
        <f>L30-N30</f>
        <v>-15</v>
      </c>
      <c r="Q30" s="107">
        <f>L30/N30</f>
        <v>0.5</v>
      </c>
      <c r="R30" s="110"/>
      <c r="S30" s="94"/>
      <c r="T30" s="111"/>
      <c r="U30" s="111"/>
      <c r="V30" s="94"/>
      <c r="W30" s="7"/>
      <c r="X30" s="7"/>
      <c r="AB30" s="20"/>
      <c r="AC30" s="19"/>
      <c r="AD30" s="20"/>
      <c r="AE30" s="19"/>
    </row>
    <row r="31" spans="2:31" ht="19.5" customHeight="1">
      <c r="B31" s="112" t="s">
        <v>8</v>
      </c>
      <c r="C31" s="113">
        <f>SUM(P12:P13,P18:P19,P24:P25,C23,C17,C11)</f>
        <v>0</v>
      </c>
      <c r="D31" s="114"/>
      <c r="E31" s="115">
        <f>SUM(N12:N13,N18:N19,N24:N25,E11,E17,E23)</f>
        <v>1</v>
      </c>
      <c r="F31" s="104" t="s">
        <v>5</v>
      </c>
      <c r="G31" s="115">
        <f>SUM(L12:L13,L18:L19,L24:L25,G11,G17,G23)</f>
        <v>5</v>
      </c>
      <c r="H31" s="116"/>
      <c r="I31" s="106">
        <f>E31-G31</f>
        <v>-4</v>
      </c>
      <c r="J31" s="107">
        <f>E31/G31</f>
        <v>0.2</v>
      </c>
      <c r="K31" s="117"/>
      <c r="L31" s="118">
        <f>SUM(O12:O13,O18:O19,O24:O25,D11,D17,D23)</f>
        <v>10</v>
      </c>
      <c r="M31" s="104" t="s">
        <v>5</v>
      </c>
      <c r="N31" s="119">
        <f>SUM(K12:K13,K18:K19,K24:K26,H23,H17,H11)</f>
        <v>14</v>
      </c>
      <c r="O31" s="116"/>
      <c r="P31" s="106">
        <f>L31-N31</f>
        <v>-4</v>
      </c>
      <c r="Q31" s="107">
        <f>L31/N31</f>
        <v>0.7142857142857143</v>
      </c>
      <c r="R31" s="120"/>
      <c r="S31" s="94"/>
      <c r="T31" s="111"/>
      <c r="U31" s="111" t="s">
        <v>23</v>
      </c>
      <c r="V31" s="94"/>
      <c r="W31" s="7"/>
      <c r="X31" s="7"/>
      <c r="AB31" s="20"/>
      <c r="AC31" s="19"/>
      <c r="AD31" s="20"/>
      <c r="AE31" s="19"/>
    </row>
    <row r="32" spans="2:31" ht="19.5" customHeight="1">
      <c r="B32" s="112" t="s">
        <v>10</v>
      </c>
      <c r="C32" s="113">
        <f>SUM(W13,W19,W25,C12,J12,J18,C18,C24,J24)</f>
        <v>2</v>
      </c>
      <c r="D32" s="114"/>
      <c r="E32" s="118">
        <f>SUM(U13,U19,U25,E12,L12,E18,L18,E24,L24)</f>
        <v>4</v>
      </c>
      <c r="F32" s="104" t="s">
        <v>5</v>
      </c>
      <c r="G32" s="119">
        <f>SUM(S13,S19,S25,G12,N12,N18,G18,G24,N24)</f>
        <v>4</v>
      </c>
      <c r="H32" s="116"/>
      <c r="I32" s="106">
        <f>E32-G32</f>
        <v>0</v>
      </c>
      <c r="J32" s="107">
        <f>E32/G32</f>
        <v>1</v>
      </c>
      <c r="K32" s="117"/>
      <c r="L32" s="118">
        <f>SUM(V13,V19,V25,D12,K12,D18,K18,D24,K24)</f>
        <v>16</v>
      </c>
      <c r="M32" s="104" t="s">
        <v>5</v>
      </c>
      <c r="N32" s="119">
        <f>SUM(R13,R19,R25,H12,O12,H18,O18,H24,O24)</f>
        <v>9</v>
      </c>
      <c r="O32" s="116"/>
      <c r="P32" s="106">
        <f>L32-N32</f>
        <v>7</v>
      </c>
      <c r="Q32" s="107">
        <f>L32/N32</f>
        <v>1.7777777777777777</v>
      </c>
      <c r="R32" s="120"/>
      <c r="S32" s="94"/>
      <c r="T32" s="111"/>
      <c r="U32" s="111"/>
      <c r="V32" s="94"/>
      <c r="W32" s="7"/>
      <c r="X32" s="7"/>
      <c r="AB32" s="20"/>
      <c r="AC32" s="19"/>
      <c r="AD32" s="20"/>
      <c r="AE32" s="19"/>
    </row>
    <row r="33" spans="2:31" ht="19.5" customHeight="1">
      <c r="B33" s="121" t="s">
        <v>12</v>
      </c>
      <c r="C33" s="113">
        <f>SUM(C13,J13,Q13,Q19,J19,C19,C25,J25,Q25)</f>
        <v>6</v>
      </c>
      <c r="D33" s="114"/>
      <c r="E33" s="118">
        <f>SUM(E13,L13,S13,S19,L19,E19,E25,L25,S25)</f>
        <v>5</v>
      </c>
      <c r="F33" s="104" t="s">
        <v>5</v>
      </c>
      <c r="G33" s="119">
        <f>SUM(G13,N13,U13,U19,N19,G19,G25,N25,U25)</f>
        <v>1</v>
      </c>
      <c r="H33" s="116"/>
      <c r="I33" s="106">
        <f>E33-G33</f>
        <v>4</v>
      </c>
      <c r="J33" s="107">
        <f>E33/G33</f>
        <v>5</v>
      </c>
      <c r="K33" s="117"/>
      <c r="L33" s="118">
        <f>SUM(D13,K13,R13,R19,K19,D19,D25,K25,R25)</f>
        <v>17</v>
      </c>
      <c r="M33" s="104" t="s">
        <v>5</v>
      </c>
      <c r="N33" s="119">
        <f>SUM(H13,O13,V13,V19,O19,H19,H25,O25,V25)</f>
        <v>5</v>
      </c>
      <c r="O33" s="116"/>
      <c r="P33" s="106">
        <f>L33-N33</f>
        <v>12</v>
      </c>
      <c r="Q33" s="107">
        <f>L33/N33</f>
        <v>3.4</v>
      </c>
      <c r="R33" s="120"/>
      <c r="S33" s="94"/>
      <c r="T33" s="111"/>
      <c r="U33" s="111"/>
      <c r="V33" s="94"/>
      <c r="W33" s="7"/>
      <c r="X33" s="7"/>
      <c r="AB33" s="20"/>
      <c r="AC33" s="19"/>
      <c r="AD33" s="20"/>
      <c r="AE33" s="19"/>
    </row>
    <row r="35" spans="1:5" ht="19.5" customHeight="1">
      <c r="A35" s="122" t="s">
        <v>24</v>
      </c>
      <c r="B35" s="123" t="s">
        <v>25</v>
      </c>
      <c r="C35" s="122" t="s">
        <v>26</v>
      </c>
      <c r="D35" s="122"/>
      <c r="E35" s="122"/>
    </row>
    <row r="36" spans="1:5" ht="19.5" customHeight="1">
      <c r="A36" s="124" t="s">
        <v>27</v>
      </c>
      <c r="B36" s="125" t="s">
        <v>12</v>
      </c>
      <c r="C36" s="18">
        <v>6</v>
      </c>
      <c r="D36" s="126">
        <v>4</v>
      </c>
      <c r="E36" s="126">
        <v>12</v>
      </c>
    </row>
    <row r="37" spans="1:5" ht="19.5" customHeight="1">
      <c r="A37" s="124" t="s">
        <v>28</v>
      </c>
      <c r="B37" s="125" t="s">
        <v>6</v>
      </c>
      <c r="C37" s="18">
        <v>4</v>
      </c>
      <c r="D37" s="126">
        <v>0</v>
      </c>
      <c r="E37" s="126">
        <v>-15</v>
      </c>
    </row>
    <row r="38" spans="1:5" ht="19.5" customHeight="1">
      <c r="A38" s="124" t="s">
        <v>29</v>
      </c>
      <c r="B38" s="125" t="s">
        <v>10</v>
      </c>
      <c r="C38" s="18">
        <v>2</v>
      </c>
      <c r="D38" s="126">
        <v>0</v>
      </c>
      <c r="E38" s="126">
        <v>7</v>
      </c>
    </row>
    <row r="39" spans="1:5" ht="19.5" customHeight="1">
      <c r="A39" s="124" t="s">
        <v>30</v>
      </c>
      <c r="B39" s="125" t="s">
        <v>8</v>
      </c>
      <c r="C39" s="18">
        <v>0</v>
      </c>
      <c r="D39" s="126">
        <v>-4</v>
      </c>
      <c r="E39" s="126">
        <v>-4</v>
      </c>
    </row>
  </sheetData>
  <mergeCells count="55">
    <mergeCell ref="C1:K1"/>
    <mergeCell ref="L1:T1"/>
    <mergeCell ref="V2:Z2"/>
    <mergeCell ref="L4:S4"/>
    <mergeCell ref="K5:Z5"/>
    <mergeCell ref="J6:Z6"/>
    <mergeCell ref="C9:I9"/>
    <mergeCell ref="J9:P9"/>
    <mergeCell ref="Q9:AD9"/>
    <mergeCell ref="C10:I10"/>
    <mergeCell ref="J10:P10"/>
    <mergeCell ref="Q10:W10"/>
    <mergeCell ref="X10:AD10"/>
    <mergeCell ref="J11:P11"/>
    <mergeCell ref="Q11:W11"/>
    <mergeCell ref="X11:AD11"/>
    <mergeCell ref="Q12:W12"/>
    <mergeCell ref="X12:AD12"/>
    <mergeCell ref="X13:AD13"/>
    <mergeCell ref="C15:I15"/>
    <mergeCell ref="J15:P15"/>
    <mergeCell ref="Q15:AD15"/>
    <mergeCell ref="C16:I16"/>
    <mergeCell ref="J16:P16"/>
    <mergeCell ref="Q16:W16"/>
    <mergeCell ref="X16:AD16"/>
    <mergeCell ref="J17:P17"/>
    <mergeCell ref="Q17:W17"/>
    <mergeCell ref="X17:AD17"/>
    <mergeCell ref="Q18:W18"/>
    <mergeCell ref="X18:AD18"/>
    <mergeCell ref="X19:AD19"/>
    <mergeCell ref="C21:I21"/>
    <mergeCell ref="J21:P21"/>
    <mergeCell ref="Q21:AD21"/>
    <mergeCell ref="C22:I22"/>
    <mergeCell ref="J22:P22"/>
    <mergeCell ref="Q22:W22"/>
    <mergeCell ref="X22:AD22"/>
    <mergeCell ref="J23:P23"/>
    <mergeCell ref="Q23:W23"/>
    <mergeCell ref="X23:AD23"/>
    <mergeCell ref="Q24:W24"/>
    <mergeCell ref="X24:AD24"/>
    <mergeCell ref="X25:AD25"/>
    <mergeCell ref="C28:D29"/>
    <mergeCell ref="E28:K28"/>
    <mergeCell ref="L28:R28"/>
    <mergeCell ref="E29:G29"/>
    <mergeCell ref="H29:I29"/>
    <mergeCell ref="J29:K29"/>
    <mergeCell ref="L29:N29"/>
    <mergeCell ref="O29:P29"/>
    <mergeCell ref="Q29:R29"/>
    <mergeCell ref="C35:E35"/>
  </mergeCells>
  <conditionalFormatting sqref="C9:I10 C15:I16 C21:I22 J10:P11 J16:P17 J22:P23 Q11:W12 Q17:W18 Q23:W24 X12:AD13 X18:AD19 X24:AD25">
    <cfRule type="cellIs" priority="1" dxfId="0" operator="notEqual" stopIfTrue="1">
      <formula>""</formula>
    </cfRule>
  </conditionalFormatting>
  <conditionalFormatting sqref="B10:B13 B16:B19 B22:B25">
    <cfRule type="cellIs" priority="2" dxfId="1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39"/>
  <sheetViews>
    <sheetView workbookViewId="0" topLeftCell="A1">
      <selection activeCell="AG1" sqref="AG1"/>
    </sheetView>
  </sheetViews>
  <sheetFormatPr defaultColWidth="9.140625" defaultRowHeight="12.75"/>
  <cols>
    <col min="2" max="2" width="23.57421875" style="0" customWidth="1"/>
    <col min="3" max="3" width="2.7109375" style="0" customWidth="1"/>
    <col min="4" max="4" width="3.7109375" style="0" customWidth="1"/>
    <col min="5" max="5" width="4.00390625" style="0" customWidth="1"/>
    <col min="6" max="6" width="1.28515625" style="0" customWidth="1"/>
    <col min="7" max="8" width="2.7109375" style="0" customWidth="1"/>
    <col min="9" max="10" width="4.140625" style="0" customWidth="1"/>
    <col min="11" max="12" width="2.7109375" style="0" customWidth="1"/>
    <col min="13" max="13" width="1.28515625" style="0" customWidth="1"/>
    <col min="14" max="15" width="2.7109375" style="0" customWidth="1"/>
    <col min="16" max="16" width="3.421875" style="0" customWidth="1"/>
    <col min="17" max="17" width="4.281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2" width="2.7109375" style="0" customWidth="1"/>
    <col min="33" max="33" width="3.00390625" style="0" customWidth="1"/>
    <col min="34" max="34" width="10.7109375" style="0" customWidth="1"/>
    <col min="35" max="35" width="24.00390625" style="0" customWidth="1"/>
    <col min="36" max="36" width="11.8515625" style="0" customWidth="1"/>
    <col min="37" max="37" width="13.8515625" style="0" customWidth="1"/>
    <col min="38" max="38" width="20.421875" style="0" customWidth="1"/>
    <col min="39" max="39" width="7.7109375" style="0" customWidth="1"/>
    <col min="40" max="40" width="8.7109375" style="0" customWidth="1"/>
    <col min="41" max="41" width="9.421875" style="0" customWidth="1"/>
    <col min="42" max="42" width="7.28125" style="0" customWidth="1"/>
    <col min="43" max="46" width="12.28125" style="0" customWidth="1"/>
  </cols>
  <sheetData>
    <row r="1" spans="1:33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5"/>
      <c r="W1" s="5"/>
      <c r="X1" s="5"/>
      <c r="Y1" s="5"/>
      <c r="Z1" s="5"/>
      <c r="AA1" s="6"/>
      <c r="AB1" s="6"/>
      <c r="AC1" s="6"/>
      <c r="AD1" s="6"/>
      <c r="AE1" s="6"/>
      <c r="AF1" s="6"/>
      <c r="AG1" s="7"/>
    </row>
    <row r="2" spans="1:33" ht="12.75">
      <c r="A2" s="8"/>
      <c r="B2" s="8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" t="s">
        <v>3</v>
      </c>
      <c r="W2" s="10"/>
      <c r="X2" s="10"/>
      <c r="Y2" s="10"/>
      <c r="Z2" s="10"/>
      <c r="AA2" s="6"/>
      <c r="AB2" s="6"/>
      <c r="AC2" s="6"/>
      <c r="AD2" s="6"/>
      <c r="AE2" s="6"/>
      <c r="AF2" s="6"/>
      <c r="AG2" s="7"/>
    </row>
    <row r="3" spans="1:32" ht="12.75">
      <c r="A3" s="8"/>
      <c r="B3" s="8" t="s">
        <v>4</v>
      </c>
      <c r="C3" s="8"/>
      <c r="D3" s="8"/>
      <c r="E3" s="8"/>
      <c r="F3" s="8"/>
      <c r="G3" s="9"/>
      <c r="H3" s="5"/>
      <c r="I3" s="5"/>
      <c r="J3" s="11">
        <v>0</v>
      </c>
      <c r="K3" s="12">
        <v>3</v>
      </c>
      <c r="L3" s="13">
        <v>0</v>
      </c>
      <c r="M3" s="13" t="s">
        <v>5</v>
      </c>
      <c r="N3" s="14">
        <v>2</v>
      </c>
      <c r="O3" s="15">
        <v>12</v>
      </c>
      <c r="P3" s="16">
        <v>2</v>
      </c>
      <c r="Q3" s="5"/>
      <c r="R3" s="5"/>
      <c r="S3" s="5"/>
      <c r="T3" s="5"/>
      <c r="U3" s="5"/>
      <c r="V3" s="5"/>
      <c r="W3" s="5"/>
      <c r="X3" s="5"/>
      <c r="Y3" s="5"/>
      <c r="Z3" s="17"/>
      <c r="AA3" s="8"/>
      <c r="AB3" s="8"/>
      <c r="AC3" s="8"/>
      <c r="AD3" s="8"/>
      <c r="AE3" s="8"/>
      <c r="AF3" s="8"/>
    </row>
    <row r="4" spans="1:34" ht="15" customHeight="1">
      <c r="A4" s="8"/>
      <c r="B4" s="18" t="s">
        <v>6</v>
      </c>
      <c r="D4" s="127" t="s">
        <v>31</v>
      </c>
      <c r="E4" s="127"/>
      <c r="F4" s="19"/>
      <c r="G4" s="9"/>
      <c r="H4" s="5"/>
      <c r="I4" s="5"/>
      <c r="J4" s="21"/>
      <c r="K4" s="21"/>
      <c r="L4" s="22" t="s">
        <v>7</v>
      </c>
      <c r="M4" s="22"/>
      <c r="N4" s="22"/>
      <c r="O4" s="22"/>
      <c r="P4" s="22"/>
      <c r="Q4" s="22"/>
      <c r="R4" s="22"/>
      <c r="S4" s="22"/>
      <c r="T4" s="5"/>
      <c r="U4" s="5"/>
      <c r="V4" s="5"/>
      <c r="W4" s="5"/>
      <c r="X4" s="5"/>
      <c r="Y4" s="5"/>
      <c r="Z4" s="17"/>
      <c r="AA4" s="8"/>
      <c r="AB4" s="8"/>
      <c r="AC4" s="8"/>
      <c r="AD4" s="8"/>
      <c r="AE4" s="8"/>
      <c r="AF4" s="8"/>
      <c r="AH4" s="7"/>
    </row>
    <row r="5" spans="1:34" ht="15" customHeight="1">
      <c r="A5" s="8"/>
      <c r="B5" s="18" t="s">
        <v>8</v>
      </c>
      <c r="D5" s="128" t="s">
        <v>32</v>
      </c>
      <c r="E5" s="128"/>
      <c r="F5" s="19"/>
      <c r="G5" s="9"/>
      <c r="H5" s="5"/>
      <c r="I5" s="5"/>
      <c r="J5" s="9"/>
      <c r="K5" s="23" t="s">
        <v>9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8"/>
      <c r="AB5" s="8"/>
      <c r="AC5" s="8"/>
      <c r="AD5" s="8"/>
      <c r="AE5" s="8"/>
      <c r="AF5" s="8"/>
      <c r="AH5" s="7"/>
    </row>
    <row r="6" spans="1:42" ht="15" customHeight="1">
      <c r="A6" s="8"/>
      <c r="B6" s="18" t="s">
        <v>10</v>
      </c>
      <c r="D6" s="129" t="s">
        <v>33</v>
      </c>
      <c r="E6" s="129"/>
      <c r="F6" s="19"/>
      <c r="G6" s="9"/>
      <c r="H6" s="5"/>
      <c r="I6" s="5"/>
      <c r="J6" s="23" t="s">
        <v>11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8"/>
      <c r="AB6" s="8"/>
      <c r="AC6" s="8"/>
      <c r="AD6" s="8"/>
      <c r="AE6" s="8"/>
      <c r="AF6" s="8"/>
      <c r="AH6" s="7"/>
      <c r="AI6" s="7"/>
      <c r="AJ6" s="7"/>
      <c r="AK6" s="7"/>
      <c r="AL6" s="7"/>
      <c r="AM6" s="7"/>
      <c r="AN6" s="7"/>
      <c r="AO6" s="7"/>
      <c r="AP6" s="7"/>
    </row>
    <row r="7" spans="1:42" ht="15" customHeight="1">
      <c r="A7" s="8"/>
      <c r="B7" s="18" t="s">
        <v>12</v>
      </c>
      <c r="D7" s="19"/>
      <c r="E7" s="20"/>
      <c r="F7" s="19"/>
      <c r="G7" s="24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  <c r="AA7" s="8"/>
      <c r="AB7" s="8"/>
      <c r="AC7" s="8"/>
      <c r="AD7" s="8"/>
      <c r="AE7" s="8"/>
      <c r="AF7" s="8"/>
      <c r="AH7" s="7"/>
      <c r="AI7" s="7"/>
      <c r="AJ7" s="7"/>
      <c r="AO7" s="7"/>
      <c r="AP7" s="7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2:45" ht="18.75" customHeight="1">
      <c r="B9" s="28" t="s">
        <v>13</v>
      </c>
      <c r="C9" s="29">
        <f>IF(C10="","",1)</f>
        <v>1</v>
      </c>
      <c r="D9" s="29"/>
      <c r="E9" s="29"/>
      <c r="F9" s="29"/>
      <c r="G9" s="29"/>
      <c r="H9" s="29"/>
      <c r="I9" s="29"/>
      <c r="J9" s="30"/>
      <c r="K9" s="30"/>
      <c r="L9" s="30"/>
      <c r="M9" s="30"/>
      <c r="N9" s="30"/>
      <c r="O9" s="30"/>
      <c r="P9" s="30"/>
      <c r="Q9" s="31" t="s">
        <v>14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M9" s="8"/>
      <c r="AN9" s="32"/>
      <c r="AO9" s="33"/>
      <c r="AP9" s="8"/>
      <c r="AQ9" s="8"/>
      <c r="AR9" s="8"/>
      <c r="AS9" s="8"/>
    </row>
    <row r="10" spans="2:59" s="34" customFormat="1" ht="18.75" customHeight="1">
      <c r="B10" s="35" t="str">
        <f>B4</f>
        <v>Výběr Havířov</v>
      </c>
      <c r="C10" s="36" t="str">
        <f>IF($B4="","",$B4)</f>
        <v>Výběr Havířov</v>
      </c>
      <c r="D10" s="36"/>
      <c r="E10" s="36"/>
      <c r="F10" s="36"/>
      <c r="G10" s="36"/>
      <c r="H10" s="36"/>
      <c r="I10" s="36"/>
      <c r="J10" s="29">
        <f>IF(J11="","",2)</f>
        <v>2</v>
      </c>
      <c r="K10" s="29"/>
      <c r="L10" s="29"/>
      <c r="M10" s="29"/>
      <c r="N10" s="29"/>
      <c r="O10" s="29"/>
      <c r="P10" s="29"/>
      <c r="Q10" s="37"/>
      <c r="R10" s="37"/>
      <c r="S10" s="37"/>
      <c r="T10" s="37"/>
      <c r="U10" s="37"/>
      <c r="V10" s="37"/>
      <c r="W10" s="37"/>
      <c r="X10" s="38"/>
      <c r="Y10" s="38"/>
      <c r="Z10" s="38"/>
      <c r="AA10" s="38"/>
      <c r="AB10" s="38"/>
      <c r="AC10" s="38"/>
      <c r="AD10" s="38"/>
      <c r="AE10" s="39"/>
      <c r="AF10" s="39"/>
      <c r="AM10" s="8"/>
      <c r="AN10" s="32"/>
      <c r="AO10" s="33"/>
      <c r="AP10" s="8"/>
      <c r="AQ10" s="8"/>
      <c r="AR10" s="8"/>
      <c r="AS10" s="8"/>
      <c r="AT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2:59" s="34" customFormat="1" ht="18.75" customHeight="1">
      <c r="B11" s="40" t="str">
        <f>B5</f>
        <v>SU Ústí n.L.</v>
      </c>
      <c r="C11" s="41">
        <v>0</v>
      </c>
      <c r="D11" s="42">
        <v>9</v>
      </c>
      <c r="E11" s="43">
        <v>1</v>
      </c>
      <c r="F11" s="44" t="s">
        <v>5</v>
      </c>
      <c r="G11" s="45">
        <v>2</v>
      </c>
      <c r="H11" s="46">
        <v>8</v>
      </c>
      <c r="I11" s="47">
        <v>2</v>
      </c>
      <c r="J11" s="36" t="str">
        <f>IF($B5="","",$B5)</f>
        <v>SU Ústí n.L.</v>
      </c>
      <c r="K11" s="36"/>
      <c r="L11" s="36"/>
      <c r="M11" s="36"/>
      <c r="N11" s="36"/>
      <c r="O11" s="36"/>
      <c r="P11" s="36"/>
      <c r="Q11" s="29">
        <f>IF(Q12="","",3)</f>
        <v>3</v>
      </c>
      <c r="R11" s="29"/>
      <c r="S11" s="29"/>
      <c r="T11" s="29"/>
      <c r="U11" s="29"/>
      <c r="V11" s="29"/>
      <c r="W11" s="29"/>
      <c r="X11" s="48"/>
      <c r="Y11" s="48"/>
      <c r="Z11" s="48"/>
      <c r="AA11" s="48"/>
      <c r="AB11" s="48"/>
      <c r="AC11" s="48"/>
      <c r="AD11" s="48"/>
      <c r="AE11" s="39"/>
      <c r="AF11" s="39"/>
      <c r="AM11" s="8"/>
      <c r="AN11" s="32"/>
      <c r="AO11" s="33"/>
      <c r="AP11" s="8"/>
      <c r="AQ11" s="8"/>
      <c r="AR11" s="8"/>
      <c r="AS11" s="8"/>
      <c r="AT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2:59" s="34" customFormat="1" ht="18.75" customHeight="1">
      <c r="B12" s="40" t="str">
        <f>B6</f>
        <v>SK Karate Spartak HK</v>
      </c>
      <c r="C12" s="49">
        <v>0</v>
      </c>
      <c r="D12" s="50">
        <v>11</v>
      </c>
      <c r="E12" s="51">
        <v>1</v>
      </c>
      <c r="F12" s="52" t="s">
        <v>5</v>
      </c>
      <c r="G12" s="53">
        <v>2</v>
      </c>
      <c r="H12" s="54">
        <v>6</v>
      </c>
      <c r="I12" s="55">
        <v>2</v>
      </c>
      <c r="J12" s="49">
        <v>2</v>
      </c>
      <c r="K12" s="50">
        <v>2</v>
      </c>
      <c r="L12" s="56">
        <v>2</v>
      </c>
      <c r="M12" s="57" t="s">
        <v>5</v>
      </c>
      <c r="N12" s="58">
        <v>0</v>
      </c>
      <c r="O12" s="54">
        <v>0</v>
      </c>
      <c r="P12" s="55">
        <v>0</v>
      </c>
      <c r="Q12" s="36" t="str">
        <f>IF($B6="","",$B6)</f>
        <v>SK Karate Spartak HK</v>
      </c>
      <c r="R12" s="36"/>
      <c r="S12" s="36"/>
      <c r="T12" s="36"/>
      <c r="U12" s="36"/>
      <c r="V12" s="36"/>
      <c r="W12" s="36"/>
      <c r="X12" s="29">
        <f>IF(X13="","",4)</f>
        <v>4</v>
      </c>
      <c r="Y12" s="29"/>
      <c r="Z12" s="29"/>
      <c r="AA12" s="29"/>
      <c r="AB12" s="29"/>
      <c r="AC12" s="29"/>
      <c r="AD12" s="29"/>
      <c r="AE12" s="39"/>
      <c r="AF12" s="39"/>
      <c r="AM12" s="8"/>
      <c r="AN12" s="32"/>
      <c r="AO12" s="33"/>
      <c r="AP12" s="8"/>
      <c r="AQ12" s="8"/>
      <c r="AR12" s="8"/>
      <c r="AS12" s="8"/>
      <c r="AT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2:59" s="34" customFormat="1" ht="18.75" customHeight="1">
      <c r="B13" s="59" t="str">
        <f>B7</f>
        <v>TJ Karate Č.Budějovice</v>
      </c>
      <c r="C13" s="41">
        <v>2</v>
      </c>
      <c r="D13" s="42">
        <v>10</v>
      </c>
      <c r="E13" s="43">
        <v>2</v>
      </c>
      <c r="F13" s="44" t="s">
        <v>5</v>
      </c>
      <c r="G13" s="45">
        <v>0</v>
      </c>
      <c r="H13" s="46">
        <v>1</v>
      </c>
      <c r="I13" s="47">
        <v>0</v>
      </c>
      <c r="J13" s="41">
        <v>2</v>
      </c>
      <c r="K13" s="42">
        <v>4</v>
      </c>
      <c r="L13" s="43">
        <v>1</v>
      </c>
      <c r="M13" s="44" t="s">
        <v>5</v>
      </c>
      <c r="N13" s="45">
        <v>0</v>
      </c>
      <c r="O13" s="46">
        <v>1</v>
      </c>
      <c r="P13" s="47">
        <v>0</v>
      </c>
      <c r="Q13" s="60">
        <v>2</v>
      </c>
      <c r="R13" s="61">
        <v>3</v>
      </c>
      <c r="S13" s="43">
        <v>2</v>
      </c>
      <c r="T13" s="44" t="s">
        <v>5</v>
      </c>
      <c r="U13" s="45">
        <v>1</v>
      </c>
      <c r="V13" s="62">
        <v>3</v>
      </c>
      <c r="W13" s="63">
        <v>0</v>
      </c>
      <c r="X13" s="36" t="str">
        <f>IF($B7="","",$B7)</f>
        <v>TJ Karate Č.Budějovice</v>
      </c>
      <c r="Y13" s="36"/>
      <c r="Z13" s="36"/>
      <c r="AA13" s="36"/>
      <c r="AB13" s="36"/>
      <c r="AC13" s="36"/>
      <c r="AD13" s="36"/>
      <c r="AE13"/>
      <c r="AF13"/>
      <c r="AH13"/>
      <c r="AI13"/>
      <c r="AJ13"/>
      <c r="AK13"/>
      <c r="AL13"/>
      <c r="AM13" s="8"/>
      <c r="AN13" s="8"/>
      <c r="AO13" s="8"/>
      <c r="AP13" s="8"/>
      <c r="AQ13" s="8"/>
      <c r="AR13" s="8"/>
      <c r="AS13" s="8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2:59" s="34" customFormat="1" ht="18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  <c r="AL14"/>
      <c r="AM14" s="8"/>
      <c r="AN14" s="8"/>
      <c r="AO14" s="8"/>
      <c r="AP14" s="8"/>
      <c r="AQ14" s="8"/>
      <c r="AR14" s="8"/>
      <c r="AS14" s="8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2:59" s="34" customFormat="1" ht="18.75" customHeight="1">
      <c r="B15" s="28" t="s">
        <v>13</v>
      </c>
      <c r="C15" s="29">
        <f>IF(C16="","",1)</f>
        <v>1</v>
      </c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30"/>
      <c r="O15" s="30"/>
      <c r="P15" s="30"/>
      <c r="Q15" s="31" t="s">
        <v>14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/>
      <c r="AF15"/>
      <c r="AH15"/>
      <c r="AI15"/>
      <c r="AJ15"/>
      <c r="AK15"/>
      <c r="AL15"/>
      <c r="AM15" s="8"/>
      <c r="AN15" s="8"/>
      <c r="AO15" s="8"/>
      <c r="AP15" s="8"/>
      <c r="AQ15" s="8"/>
      <c r="AR15" s="8"/>
      <c r="AS15" s="8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2:59" s="34" customFormat="1" ht="18.75" customHeight="1">
      <c r="B16" s="35" t="str">
        <f>IF($B4="","",$B4)</f>
        <v>Výběr Havířov</v>
      </c>
      <c r="C16" s="36" t="str">
        <f>IF($B4="","",$B4)</f>
        <v>Výběr Havířov</v>
      </c>
      <c r="D16" s="36"/>
      <c r="E16" s="36"/>
      <c r="F16" s="36"/>
      <c r="G16" s="36"/>
      <c r="H16" s="36"/>
      <c r="I16" s="36"/>
      <c r="J16" s="29">
        <f>IF(J17="","",2)</f>
        <v>2</v>
      </c>
      <c r="K16" s="29"/>
      <c r="L16" s="29"/>
      <c r="M16" s="29"/>
      <c r="N16" s="29"/>
      <c r="O16" s="29"/>
      <c r="P16" s="29"/>
      <c r="Q16" s="37"/>
      <c r="R16" s="37"/>
      <c r="S16" s="37"/>
      <c r="T16" s="37"/>
      <c r="U16" s="37"/>
      <c r="V16" s="37"/>
      <c r="W16" s="37"/>
      <c r="X16" s="38"/>
      <c r="Y16" s="38"/>
      <c r="Z16" s="38"/>
      <c r="AA16" s="38"/>
      <c r="AB16" s="38"/>
      <c r="AC16" s="38"/>
      <c r="AD16" s="38"/>
      <c r="AE16"/>
      <c r="AF16"/>
      <c r="AH16"/>
      <c r="AI16"/>
      <c r="AJ16"/>
      <c r="AK16"/>
      <c r="AL16"/>
      <c r="AM16" s="8"/>
      <c r="AN16" s="8"/>
      <c r="AO16" s="8"/>
      <c r="AP16" s="8"/>
      <c r="AQ16" s="8"/>
      <c r="AR16" s="8"/>
      <c r="AS16" s="8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2:59" s="34" customFormat="1" ht="18.75" customHeight="1">
      <c r="B17" s="40" t="str">
        <f>IF($B5="","",$B5)</f>
        <v>SU Ústí n.L.</v>
      </c>
      <c r="C17" s="130">
        <v>1</v>
      </c>
      <c r="D17" s="131">
        <v>6</v>
      </c>
      <c r="E17" s="132">
        <v>1</v>
      </c>
      <c r="F17" s="133" t="s">
        <v>5</v>
      </c>
      <c r="G17" s="134">
        <v>1</v>
      </c>
      <c r="H17" s="135">
        <v>4</v>
      </c>
      <c r="I17" s="136">
        <v>1</v>
      </c>
      <c r="J17" s="36" t="str">
        <f>IF($B5="","",$B5)</f>
        <v>SU Ústí n.L.</v>
      </c>
      <c r="K17" s="36"/>
      <c r="L17" s="36"/>
      <c r="M17" s="36"/>
      <c r="N17" s="36"/>
      <c r="O17" s="36"/>
      <c r="P17" s="36"/>
      <c r="Q17" s="29">
        <f>IF(Q18="","",3)</f>
        <v>3</v>
      </c>
      <c r="R17" s="29"/>
      <c r="S17" s="29"/>
      <c r="T17" s="29"/>
      <c r="U17" s="29"/>
      <c r="V17" s="29"/>
      <c r="W17" s="29"/>
      <c r="X17" s="48"/>
      <c r="Y17" s="48"/>
      <c r="Z17" s="48"/>
      <c r="AA17" s="48"/>
      <c r="AB17" s="48"/>
      <c r="AC17" s="48"/>
      <c r="AD17" s="48"/>
      <c r="AE17"/>
      <c r="AF17"/>
      <c r="AH17"/>
      <c r="AI17"/>
      <c r="AJ17"/>
      <c r="AK17"/>
      <c r="AL17"/>
      <c r="AM17" s="8"/>
      <c r="AN17" s="8"/>
      <c r="AO17" s="8"/>
      <c r="AP17" s="8"/>
      <c r="AQ17" s="8"/>
      <c r="AR17" s="8"/>
      <c r="AS17" s="8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2:59" s="34" customFormat="1" ht="18.75" customHeight="1">
      <c r="B18" s="40" t="str">
        <f>IF($B6="","",$B6)</f>
        <v>SK Karate Spartak HK</v>
      </c>
      <c r="C18" s="137">
        <v>2</v>
      </c>
      <c r="D18" s="138">
        <v>3</v>
      </c>
      <c r="E18" s="139">
        <v>2</v>
      </c>
      <c r="F18" s="140" t="s">
        <v>5</v>
      </c>
      <c r="G18" s="141">
        <v>0</v>
      </c>
      <c r="H18" s="142">
        <v>0</v>
      </c>
      <c r="I18" s="143">
        <v>0</v>
      </c>
      <c r="J18" s="137">
        <v>2</v>
      </c>
      <c r="K18" s="138">
        <v>3</v>
      </c>
      <c r="L18" s="144">
        <v>2</v>
      </c>
      <c r="M18" s="145" t="s">
        <v>5</v>
      </c>
      <c r="N18" s="146">
        <v>1</v>
      </c>
      <c r="O18" s="142">
        <v>2</v>
      </c>
      <c r="P18" s="143">
        <v>0</v>
      </c>
      <c r="Q18" s="36" t="str">
        <f>IF($B6="","",$B6)</f>
        <v>SK Karate Spartak HK</v>
      </c>
      <c r="R18" s="36"/>
      <c r="S18" s="36"/>
      <c r="T18" s="36"/>
      <c r="U18" s="36"/>
      <c r="V18" s="36"/>
      <c r="W18" s="36"/>
      <c r="X18" s="29">
        <f>IF(X19="","",4)</f>
        <v>4</v>
      </c>
      <c r="Y18" s="29"/>
      <c r="Z18" s="29"/>
      <c r="AA18" s="29"/>
      <c r="AB18" s="29"/>
      <c r="AC18" s="29"/>
      <c r="AD18" s="29"/>
      <c r="AE18"/>
      <c r="AF18"/>
      <c r="AH18"/>
      <c r="AI18"/>
      <c r="AJ18"/>
      <c r="AK18"/>
      <c r="AL18"/>
      <c r="AM18" s="8"/>
      <c r="AN18" s="8"/>
      <c r="AO18" s="8"/>
      <c r="AP18" s="8"/>
      <c r="AQ18" s="8"/>
      <c r="AR18" s="8"/>
      <c r="AS18" s="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2:59" s="34" customFormat="1" ht="18.75" customHeight="1">
      <c r="B19" s="59" t="str">
        <f>IF($B7="","",$B7)</f>
        <v>TJ Karate Č.Budějovice</v>
      </c>
      <c r="C19" s="130">
        <v>2</v>
      </c>
      <c r="D19" s="131">
        <v>12</v>
      </c>
      <c r="E19" s="132">
        <v>2</v>
      </c>
      <c r="F19" s="133" t="s">
        <v>5</v>
      </c>
      <c r="G19" s="134">
        <v>1</v>
      </c>
      <c r="H19" s="135">
        <v>4</v>
      </c>
      <c r="I19" s="136">
        <v>0</v>
      </c>
      <c r="J19" s="130">
        <v>0</v>
      </c>
      <c r="K19" s="131">
        <v>0</v>
      </c>
      <c r="L19" s="132">
        <v>0</v>
      </c>
      <c r="M19" s="133" t="s">
        <v>5</v>
      </c>
      <c r="N19" s="134">
        <v>2</v>
      </c>
      <c r="O19" s="135">
        <v>4</v>
      </c>
      <c r="P19" s="136">
        <v>2</v>
      </c>
      <c r="Q19" s="147">
        <v>0</v>
      </c>
      <c r="R19" s="148">
        <v>1</v>
      </c>
      <c r="S19" s="132">
        <v>0</v>
      </c>
      <c r="T19" s="133" t="s">
        <v>5</v>
      </c>
      <c r="U19" s="134">
        <v>2</v>
      </c>
      <c r="V19" s="149">
        <v>7</v>
      </c>
      <c r="W19" s="150">
        <v>2</v>
      </c>
      <c r="X19" s="36" t="str">
        <f>IF($B7="","",$B7)</f>
        <v>TJ Karate Č.Budějovice</v>
      </c>
      <c r="Y19" s="36"/>
      <c r="Z19" s="36"/>
      <c r="AA19" s="36"/>
      <c r="AB19" s="36"/>
      <c r="AC19" s="36"/>
      <c r="AD19" s="36"/>
      <c r="AE19"/>
      <c r="AF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34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J20" s="85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2:32" ht="18.75" customHeight="1">
      <c r="B21" s="28" t="s">
        <v>13</v>
      </c>
      <c r="C21" s="29">
        <f>IF(C22="","",1)</f>
        <v>1</v>
      </c>
      <c r="D21" s="29"/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30"/>
      <c r="Q21" s="31" t="s">
        <v>14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9"/>
      <c r="AF21" s="39"/>
    </row>
    <row r="22" spans="2:32" ht="18.75" customHeight="1">
      <c r="B22" s="35" t="str">
        <f>IF($B10="","",$B10)</f>
        <v>Výběr Havířov</v>
      </c>
      <c r="C22" s="36" t="str">
        <f>IF($B10="","",$B10)</f>
        <v>Výběr Havířov</v>
      </c>
      <c r="D22" s="36"/>
      <c r="E22" s="36"/>
      <c r="F22" s="36"/>
      <c r="G22" s="36"/>
      <c r="H22" s="36"/>
      <c r="I22" s="36"/>
      <c r="J22" s="29">
        <f>IF(J23="","",2)</f>
        <v>2</v>
      </c>
      <c r="K22" s="29"/>
      <c r="L22" s="29"/>
      <c r="M22" s="29"/>
      <c r="N22" s="29"/>
      <c r="O22" s="29"/>
      <c r="P22" s="29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8"/>
      <c r="AD22" s="38"/>
      <c r="AE22" s="39"/>
      <c r="AF22" s="39"/>
    </row>
    <row r="23" spans="2:32" ht="18.75" customHeight="1">
      <c r="B23" s="40" t="str">
        <f>IF($B11="","",$B11)</f>
        <v>SU Ústí n.L.</v>
      </c>
      <c r="C23" s="64"/>
      <c r="D23" s="65"/>
      <c r="E23" s="66"/>
      <c r="F23" s="67"/>
      <c r="G23" s="68"/>
      <c r="H23" s="69"/>
      <c r="I23" s="70"/>
      <c r="J23" s="36" t="str">
        <f>IF($B11="","",$B11)</f>
        <v>SU Ústí n.L.</v>
      </c>
      <c r="K23" s="36"/>
      <c r="L23" s="36"/>
      <c r="M23" s="36"/>
      <c r="N23" s="36"/>
      <c r="O23" s="36"/>
      <c r="P23" s="36"/>
      <c r="Q23" s="29">
        <f>IF(Q24="","",3)</f>
        <v>3</v>
      </c>
      <c r="R23" s="29"/>
      <c r="S23" s="29"/>
      <c r="T23" s="29"/>
      <c r="U23" s="29"/>
      <c r="V23" s="29"/>
      <c r="W23" s="29"/>
      <c r="X23" s="48"/>
      <c r="Y23" s="48"/>
      <c r="Z23" s="48"/>
      <c r="AA23" s="48"/>
      <c r="AB23" s="48"/>
      <c r="AC23" s="48"/>
      <c r="AD23" s="48"/>
      <c r="AE23" s="7"/>
      <c r="AF23" s="7"/>
    </row>
    <row r="24" spans="2:32" ht="18.75" customHeight="1">
      <c r="B24" s="40" t="str">
        <f>IF($B12="","",$B12)</f>
        <v>SK Karate Spartak HK</v>
      </c>
      <c r="C24" s="71"/>
      <c r="D24" s="72"/>
      <c r="E24" s="73"/>
      <c r="F24" s="74"/>
      <c r="G24" s="75"/>
      <c r="H24" s="76"/>
      <c r="I24" s="77"/>
      <c r="J24" s="71"/>
      <c r="K24" s="72"/>
      <c r="L24" s="78"/>
      <c r="M24" s="79"/>
      <c r="N24" s="80"/>
      <c r="O24" s="76"/>
      <c r="P24" s="77"/>
      <c r="Q24" s="36" t="str">
        <f>IF($B12="","",$B12)</f>
        <v>SK Karate Spartak HK</v>
      </c>
      <c r="R24" s="36"/>
      <c r="S24" s="36"/>
      <c r="T24" s="36"/>
      <c r="U24" s="36"/>
      <c r="V24" s="36"/>
      <c r="W24" s="36"/>
      <c r="X24" s="29">
        <f>IF(X25="","",4)</f>
        <v>4</v>
      </c>
      <c r="Y24" s="29"/>
      <c r="Z24" s="29"/>
      <c r="AA24" s="29"/>
      <c r="AB24" s="29"/>
      <c r="AC24" s="29"/>
      <c r="AD24" s="29"/>
      <c r="AE24" s="7"/>
      <c r="AF24" s="7"/>
    </row>
    <row r="25" spans="2:32" ht="18.75" customHeight="1">
      <c r="B25" s="59" t="str">
        <f>IF($B13="","",$B13)</f>
        <v>TJ Karate Č.Budějovice</v>
      </c>
      <c r="C25" s="64"/>
      <c r="D25" s="65"/>
      <c r="E25" s="66"/>
      <c r="F25" s="67"/>
      <c r="G25" s="68"/>
      <c r="H25" s="69"/>
      <c r="I25" s="70"/>
      <c r="J25" s="64"/>
      <c r="K25" s="65"/>
      <c r="L25" s="66"/>
      <c r="M25" s="67"/>
      <c r="N25" s="68"/>
      <c r="O25" s="69"/>
      <c r="P25" s="70"/>
      <c r="Q25" s="81"/>
      <c r="R25" s="82"/>
      <c r="S25" s="86"/>
      <c r="T25" s="87"/>
      <c r="U25" s="88"/>
      <c r="V25" s="83"/>
      <c r="W25" s="89"/>
      <c r="X25" s="36" t="str">
        <f>IF($B13="","",$B13)</f>
        <v>TJ Karate Č.Budějovice</v>
      </c>
      <c r="Y25" s="36"/>
      <c r="Z25" s="36"/>
      <c r="AA25" s="36"/>
      <c r="AB25" s="36"/>
      <c r="AC25" s="36"/>
      <c r="AD25" s="36"/>
      <c r="AE25" s="7"/>
      <c r="AF25" s="7"/>
    </row>
    <row r="26" spans="23:32" ht="12.75">
      <c r="W26" s="7"/>
      <c r="Y26" s="7"/>
      <c r="Z26" s="7"/>
      <c r="AA26" s="7"/>
      <c r="AB26" s="7"/>
      <c r="AC26" s="7"/>
      <c r="AD26" s="7"/>
      <c r="AE26" s="7"/>
      <c r="AF26" s="7"/>
    </row>
    <row r="27" ht="12.75">
      <c r="C27" s="7"/>
    </row>
    <row r="28" spans="2:24" ht="12.75">
      <c r="B28" s="90" t="s">
        <v>15</v>
      </c>
      <c r="C28" s="91" t="s">
        <v>16</v>
      </c>
      <c r="D28" s="91"/>
      <c r="E28" s="92" t="s">
        <v>17</v>
      </c>
      <c r="F28" s="92"/>
      <c r="G28" s="92"/>
      <c r="H28" s="92"/>
      <c r="I28" s="92"/>
      <c r="J28" s="92"/>
      <c r="K28" s="92"/>
      <c r="L28" s="93" t="s">
        <v>18</v>
      </c>
      <c r="M28" s="93"/>
      <c r="N28" s="93"/>
      <c r="O28" s="93"/>
      <c r="P28" s="93"/>
      <c r="Q28" s="93"/>
      <c r="R28" s="93"/>
      <c r="S28" s="94"/>
      <c r="T28" s="94"/>
      <c r="U28" s="94"/>
      <c r="V28" s="94"/>
      <c r="W28" s="7"/>
      <c r="X28" s="7"/>
    </row>
    <row r="29" spans="2:24" ht="12.75">
      <c r="B29" s="95" t="s">
        <v>34</v>
      </c>
      <c r="C29" s="91"/>
      <c r="D29" s="91"/>
      <c r="E29" s="96" t="s">
        <v>20</v>
      </c>
      <c r="F29" s="96"/>
      <c r="G29" s="96"/>
      <c r="H29" s="97" t="s">
        <v>21</v>
      </c>
      <c r="I29" s="97"/>
      <c r="J29" s="98" t="s">
        <v>22</v>
      </c>
      <c r="K29" s="98"/>
      <c r="L29" s="96" t="s">
        <v>20</v>
      </c>
      <c r="M29" s="96"/>
      <c r="N29" s="96"/>
      <c r="O29" s="97" t="s">
        <v>21</v>
      </c>
      <c r="P29" s="97"/>
      <c r="Q29" s="99" t="s">
        <v>22</v>
      </c>
      <c r="R29" s="99"/>
      <c r="S29" s="94"/>
      <c r="T29" s="94"/>
      <c r="U29" s="94"/>
      <c r="V29" s="94"/>
      <c r="W29" s="7"/>
      <c r="X29" s="7"/>
    </row>
    <row r="30" spans="2:31" ht="19.5" customHeight="1">
      <c r="B30" s="100" t="s">
        <v>6</v>
      </c>
      <c r="C30" s="101">
        <f>SUM(I11:I13,I17:I19,I23:I25)</f>
        <v>5</v>
      </c>
      <c r="D30" s="102"/>
      <c r="E30" s="103">
        <f>SUM(G11:G13,G17:G19,G23:G25)</f>
        <v>6</v>
      </c>
      <c r="F30" s="104" t="s">
        <v>5</v>
      </c>
      <c r="G30" s="104">
        <f>SUM(E11:E13,E17:E19,E23:E25)</f>
        <v>9</v>
      </c>
      <c r="H30" s="105"/>
      <c r="I30" s="106">
        <f>E30-G30</f>
        <v>-3</v>
      </c>
      <c r="J30" s="107">
        <f>E30/G30</f>
        <v>0.6666666666666666</v>
      </c>
      <c r="K30" s="106"/>
      <c r="L30" s="108">
        <f>SUM(H11:H13,H17:H19,H23:H25)</f>
        <v>23</v>
      </c>
      <c r="M30" s="104" t="s">
        <v>5</v>
      </c>
      <c r="N30" s="109">
        <f>SUM(D11:D13,D17:D19,D23:D25)</f>
        <v>51</v>
      </c>
      <c r="O30" s="105"/>
      <c r="P30" s="106">
        <f>L30-N30</f>
        <v>-28</v>
      </c>
      <c r="Q30" s="107">
        <f>L30/N30</f>
        <v>0.45098039215686275</v>
      </c>
      <c r="R30" s="110"/>
      <c r="S30" s="94"/>
      <c r="T30" s="111"/>
      <c r="U30" s="111"/>
      <c r="V30" s="94"/>
      <c r="W30" s="7"/>
      <c r="X30" s="7"/>
      <c r="AB30" s="20"/>
      <c r="AC30" s="19"/>
      <c r="AD30" s="20"/>
      <c r="AE30" s="19"/>
    </row>
    <row r="31" spans="2:31" ht="19.5" customHeight="1">
      <c r="B31" s="112" t="s">
        <v>8</v>
      </c>
      <c r="C31" s="113">
        <f>SUM(P12:P13,P18:P19,P24:P25,C23,C17,C11)</f>
        <v>3</v>
      </c>
      <c r="D31" s="114"/>
      <c r="E31" s="115">
        <f>SUM(N12:N13,N18:N19,N24:N25,E11,E17,E23)</f>
        <v>5</v>
      </c>
      <c r="F31" s="104" t="s">
        <v>5</v>
      </c>
      <c r="G31" s="115">
        <f>SUM(L12:L13,L18:L19,L24:L25,G11,G17,G23)</f>
        <v>8</v>
      </c>
      <c r="H31" s="116"/>
      <c r="I31" s="106">
        <f>E31-G31</f>
        <v>-3</v>
      </c>
      <c r="J31" s="107">
        <f>E31/G31</f>
        <v>0.625</v>
      </c>
      <c r="K31" s="117"/>
      <c r="L31" s="118">
        <f>SUM(O12:O13,O18:O19,O24:O25,D11,D17,D23)</f>
        <v>22</v>
      </c>
      <c r="M31" s="104" t="s">
        <v>5</v>
      </c>
      <c r="N31" s="119">
        <f>SUM(K12:K13,K18:K19,K24:K26,H23,H17,H11)</f>
        <v>21</v>
      </c>
      <c r="O31" s="116"/>
      <c r="P31" s="106">
        <f>L31-N31</f>
        <v>1</v>
      </c>
      <c r="Q31" s="107">
        <f>L31/N31</f>
        <v>1.0476190476190477</v>
      </c>
      <c r="R31" s="120"/>
      <c r="S31" s="94"/>
      <c r="T31" s="111"/>
      <c r="U31" s="111" t="s">
        <v>23</v>
      </c>
      <c r="V31" s="94"/>
      <c r="W31" s="7"/>
      <c r="X31" s="7"/>
      <c r="AB31" s="20"/>
      <c r="AC31" s="19"/>
      <c r="AD31" s="20"/>
      <c r="AE31" s="19"/>
    </row>
    <row r="32" spans="2:31" ht="19.5" customHeight="1">
      <c r="B32" s="112" t="s">
        <v>10</v>
      </c>
      <c r="C32" s="113">
        <f>SUM(W13,W19,W25,C12,J12,J18,C18,C24,J24)</f>
        <v>8</v>
      </c>
      <c r="D32" s="114"/>
      <c r="E32" s="118">
        <f>SUM(U13,U19,U25,E12,L12,E18,L18,E24,L24)</f>
        <v>10</v>
      </c>
      <c r="F32" s="104" t="s">
        <v>5</v>
      </c>
      <c r="G32" s="119">
        <f>SUM(S13,S19,S25,G12,N12,N18,G18,G24,N24)</f>
        <v>5</v>
      </c>
      <c r="H32" s="116"/>
      <c r="I32" s="106">
        <f>E32-G32</f>
        <v>5</v>
      </c>
      <c r="J32" s="107">
        <f>E32/G32</f>
        <v>2</v>
      </c>
      <c r="K32" s="117"/>
      <c r="L32" s="118">
        <f>SUM(V13,V19,V25,D12,K12,D18,K18,D24,K24)</f>
        <v>29</v>
      </c>
      <c r="M32" s="104" t="s">
        <v>5</v>
      </c>
      <c r="N32" s="119">
        <f>SUM(R13,R19,R25,H12,O12,H18,O18,H24,O24)</f>
        <v>12</v>
      </c>
      <c r="O32" s="116"/>
      <c r="P32" s="106">
        <f>L32-N32</f>
        <v>17</v>
      </c>
      <c r="Q32" s="107">
        <f>L32/N32</f>
        <v>2.4166666666666665</v>
      </c>
      <c r="R32" s="120"/>
      <c r="S32" s="94"/>
      <c r="T32" s="111"/>
      <c r="U32" s="111"/>
      <c r="V32" s="94"/>
      <c r="W32" s="7"/>
      <c r="X32" s="7"/>
      <c r="AB32" s="20"/>
      <c r="AC32" s="19"/>
      <c r="AD32" s="20"/>
      <c r="AE32" s="19"/>
    </row>
    <row r="33" spans="2:31" ht="19.5" customHeight="1">
      <c r="B33" s="121" t="s">
        <v>12</v>
      </c>
      <c r="C33" s="113">
        <f>SUM(C13,J13,Q13,Q19,J19,C19,C25,J25,Q25)</f>
        <v>8</v>
      </c>
      <c r="D33" s="114"/>
      <c r="E33" s="118">
        <f>SUM(E13,L13,S13,S19,L19,E19,E25,L25,S25)</f>
        <v>7</v>
      </c>
      <c r="F33" s="104" t="s">
        <v>5</v>
      </c>
      <c r="G33" s="119">
        <f>SUM(G13,N13,U13,U19,N19,G19,G25,N25,U25)</f>
        <v>6</v>
      </c>
      <c r="H33" s="116"/>
      <c r="I33" s="106">
        <f>E33-G33</f>
        <v>1</v>
      </c>
      <c r="J33" s="107">
        <f>E33/G33</f>
        <v>1.1666666666666667</v>
      </c>
      <c r="K33" s="117"/>
      <c r="L33" s="118">
        <f>SUM(D13,K13,R13,R19,K19,D19,D25,K25,R25)</f>
        <v>30</v>
      </c>
      <c r="M33" s="104" t="s">
        <v>5</v>
      </c>
      <c r="N33" s="119">
        <f>SUM(H13,O13,V13,V19,O19,H19,H25,O25,V25)</f>
        <v>20</v>
      </c>
      <c r="O33" s="116"/>
      <c r="P33" s="106">
        <f>L33-N33</f>
        <v>10</v>
      </c>
      <c r="Q33" s="107">
        <f>L33/N33</f>
        <v>1.5</v>
      </c>
      <c r="R33" s="120"/>
      <c r="S33" s="94"/>
      <c r="T33" s="111"/>
      <c r="U33" s="111"/>
      <c r="V33" s="94"/>
      <c r="W33" s="7"/>
      <c r="X33" s="7"/>
      <c r="AB33" s="20"/>
      <c r="AC33" s="19"/>
      <c r="AD33" s="20"/>
      <c r="AE33" s="19"/>
    </row>
    <row r="35" spans="1:5" ht="19.5" customHeight="1">
      <c r="A35" s="122" t="s">
        <v>24</v>
      </c>
      <c r="B35" s="123" t="s">
        <v>25</v>
      </c>
      <c r="C35" s="122" t="s">
        <v>35</v>
      </c>
      <c r="D35" s="122"/>
      <c r="E35" s="122"/>
    </row>
    <row r="36" spans="1:5" ht="19.5" customHeight="1">
      <c r="A36" s="124" t="s">
        <v>27</v>
      </c>
      <c r="B36" s="125" t="s">
        <v>10</v>
      </c>
      <c r="C36" s="18">
        <v>8</v>
      </c>
      <c r="D36" s="126">
        <v>5</v>
      </c>
      <c r="E36" s="126">
        <v>17</v>
      </c>
    </row>
    <row r="37" spans="1:5" ht="19.5" customHeight="1">
      <c r="A37" s="124" t="s">
        <v>28</v>
      </c>
      <c r="B37" s="125" t="s">
        <v>12</v>
      </c>
      <c r="C37" s="18">
        <v>8</v>
      </c>
      <c r="D37" s="126">
        <v>1</v>
      </c>
      <c r="E37" s="126">
        <v>10</v>
      </c>
    </row>
    <row r="38" spans="1:5" ht="19.5" customHeight="1">
      <c r="A38" s="124" t="s">
        <v>29</v>
      </c>
      <c r="B38" s="125" t="s">
        <v>6</v>
      </c>
      <c r="C38" s="18">
        <v>5</v>
      </c>
      <c r="D38" s="126">
        <v>-3</v>
      </c>
      <c r="E38" s="126">
        <v>-28</v>
      </c>
    </row>
    <row r="39" spans="1:5" ht="19.5" customHeight="1">
      <c r="A39" s="124" t="s">
        <v>30</v>
      </c>
      <c r="B39" s="125" t="s">
        <v>8</v>
      </c>
      <c r="C39" s="18">
        <v>3</v>
      </c>
      <c r="D39" s="126">
        <v>-3</v>
      </c>
      <c r="E39" s="126">
        <v>1</v>
      </c>
    </row>
  </sheetData>
  <mergeCells count="58">
    <mergeCell ref="C1:K1"/>
    <mergeCell ref="L1:T1"/>
    <mergeCell ref="V2:Z2"/>
    <mergeCell ref="D4:E4"/>
    <mergeCell ref="L4:S4"/>
    <mergeCell ref="D5:E5"/>
    <mergeCell ref="K5:Z5"/>
    <mergeCell ref="D6:E6"/>
    <mergeCell ref="J6:Z6"/>
    <mergeCell ref="C9:I9"/>
    <mergeCell ref="J9:P9"/>
    <mergeCell ref="Q9:AD9"/>
    <mergeCell ref="C10:I10"/>
    <mergeCell ref="J10:P10"/>
    <mergeCell ref="Q10:W10"/>
    <mergeCell ref="X10:AD10"/>
    <mergeCell ref="J11:P11"/>
    <mergeCell ref="Q11:W11"/>
    <mergeCell ref="X11:AD11"/>
    <mergeCell ref="Q12:W12"/>
    <mergeCell ref="X12:AD12"/>
    <mergeCell ref="X13:AD13"/>
    <mergeCell ref="C15:I15"/>
    <mergeCell ref="J15:P15"/>
    <mergeCell ref="Q15:AD15"/>
    <mergeCell ref="C16:I16"/>
    <mergeCell ref="J16:P16"/>
    <mergeCell ref="Q16:W16"/>
    <mergeCell ref="X16:AD16"/>
    <mergeCell ref="J17:P17"/>
    <mergeCell ref="Q17:W17"/>
    <mergeCell ref="X17:AD17"/>
    <mergeCell ref="Q18:W18"/>
    <mergeCell ref="X18:AD18"/>
    <mergeCell ref="X19:AD19"/>
    <mergeCell ref="C21:I21"/>
    <mergeCell ref="J21:P21"/>
    <mergeCell ref="Q21:AD21"/>
    <mergeCell ref="C22:I22"/>
    <mergeCell ref="J22:P22"/>
    <mergeCell ref="Q22:W22"/>
    <mergeCell ref="X22:AD22"/>
    <mergeCell ref="J23:P23"/>
    <mergeCell ref="Q23:W23"/>
    <mergeCell ref="X23:AD23"/>
    <mergeCell ref="Q24:W24"/>
    <mergeCell ref="X24:AD24"/>
    <mergeCell ref="X25:AD25"/>
    <mergeCell ref="C28:D29"/>
    <mergeCell ref="E28:K28"/>
    <mergeCell ref="L28:R28"/>
    <mergeCell ref="E29:G29"/>
    <mergeCell ref="H29:I29"/>
    <mergeCell ref="J29:K29"/>
    <mergeCell ref="L29:N29"/>
    <mergeCell ref="O29:P29"/>
    <mergeCell ref="Q29:R29"/>
    <mergeCell ref="C35:E35"/>
  </mergeCells>
  <conditionalFormatting sqref="C9:I10 C15:I16 C21:I22 J10:P11 J16:P17 J22:P23 Q11:W12 Q17:W18 Q23:W24 X12:AD13 X18:AD19 X24:AD25">
    <cfRule type="cellIs" priority="1" dxfId="0" operator="notEqual" stopIfTrue="1">
      <formula>""</formula>
    </cfRule>
  </conditionalFormatting>
  <conditionalFormatting sqref="B10:B13 B16:B19 B22:B25">
    <cfRule type="cellIs" priority="2" dxfId="1" operator="notEqual" stopIfTrue="1">
      <formula>""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9"/>
  <sheetViews>
    <sheetView tabSelected="1" workbookViewId="0" topLeftCell="A23">
      <selection activeCell="M38" sqref="M38"/>
    </sheetView>
  </sheetViews>
  <sheetFormatPr defaultColWidth="9.140625" defaultRowHeight="12.75"/>
  <cols>
    <col min="2" max="2" width="23.57421875" style="0" customWidth="1"/>
    <col min="3" max="3" width="2.7109375" style="0" customWidth="1"/>
    <col min="4" max="4" width="3.7109375" style="0" customWidth="1"/>
    <col min="5" max="5" width="4.00390625" style="0" customWidth="1"/>
    <col min="6" max="6" width="1.28515625" style="0" customWidth="1"/>
    <col min="7" max="8" width="2.7109375" style="0" customWidth="1"/>
    <col min="9" max="10" width="4.140625" style="0" customWidth="1"/>
    <col min="11" max="12" width="2.7109375" style="0" customWidth="1"/>
    <col min="13" max="13" width="1.28515625" style="0" customWidth="1"/>
    <col min="14" max="15" width="2.7109375" style="0" customWidth="1"/>
    <col min="16" max="16" width="3.421875" style="0" customWidth="1"/>
    <col min="17" max="17" width="4.281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2" width="2.7109375" style="0" customWidth="1"/>
    <col min="33" max="33" width="3.00390625" style="0" customWidth="1"/>
    <col min="34" max="34" width="10.7109375" style="0" customWidth="1"/>
    <col min="35" max="35" width="24.00390625" style="0" customWidth="1"/>
    <col min="36" max="36" width="11.8515625" style="0" customWidth="1"/>
    <col min="37" max="37" width="13.8515625" style="0" customWidth="1"/>
    <col min="38" max="38" width="20.421875" style="0" customWidth="1"/>
    <col min="39" max="39" width="7.7109375" style="0" customWidth="1"/>
    <col min="40" max="40" width="8.7109375" style="0" customWidth="1"/>
    <col min="41" max="41" width="9.421875" style="0" customWidth="1"/>
    <col min="42" max="42" width="7.28125" style="0" customWidth="1"/>
    <col min="43" max="46" width="12.28125" style="0" customWidth="1"/>
  </cols>
  <sheetData>
    <row r="1" spans="1:33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5"/>
      <c r="W1" s="5"/>
      <c r="X1" s="5"/>
      <c r="Y1" s="5"/>
      <c r="Z1" s="5"/>
      <c r="AA1" s="6"/>
      <c r="AB1" s="6"/>
      <c r="AC1" s="6"/>
      <c r="AD1" s="6"/>
      <c r="AE1" s="6"/>
      <c r="AF1" s="6"/>
      <c r="AG1" s="7"/>
    </row>
    <row r="2" spans="1:33" ht="12.75">
      <c r="A2" s="8"/>
      <c r="B2" s="8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" t="s">
        <v>3</v>
      </c>
      <c r="W2" s="10"/>
      <c r="X2" s="10"/>
      <c r="Y2" s="10"/>
      <c r="Z2" s="10"/>
      <c r="AA2" s="6"/>
      <c r="AB2" s="6"/>
      <c r="AC2" s="6"/>
      <c r="AD2" s="6"/>
      <c r="AE2" s="6"/>
      <c r="AF2" s="6"/>
      <c r="AG2" s="7"/>
    </row>
    <row r="3" spans="1:32" ht="12.75">
      <c r="A3" s="8"/>
      <c r="B3" s="8" t="s">
        <v>4</v>
      </c>
      <c r="C3" s="8"/>
      <c r="D3" s="8"/>
      <c r="E3" s="8"/>
      <c r="F3" s="8"/>
      <c r="G3" s="9"/>
      <c r="H3" s="5"/>
      <c r="I3" s="5"/>
      <c r="J3" s="11">
        <v>0</v>
      </c>
      <c r="K3" s="12">
        <v>3</v>
      </c>
      <c r="L3" s="13">
        <v>0</v>
      </c>
      <c r="M3" s="13" t="s">
        <v>5</v>
      </c>
      <c r="N3" s="14">
        <v>2</v>
      </c>
      <c r="O3" s="15">
        <v>12</v>
      </c>
      <c r="P3" s="16">
        <v>2</v>
      </c>
      <c r="Q3" s="5"/>
      <c r="R3" s="5"/>
      <c r="S3" s="5"/>
      <c r="T3" s="5"/>
      <c r="U3" s="5"/>
      <c r="V3" s="5"/>
      <c r="W3" s="5"/>
      <c r="X3" s="5"/>
      <c r="Y3" s="5"/>
      <c r="Z3" s="17"/>
      <c r="AA3" s="8"/>
      <c r="AB3" s="8"/>
      <c r="AC3" s="8"/>
      <c r="AD3" s="8"/>
      <c r="AE3" s="8"/>
      <c r="AF3" s="8"/>
    </row>
    <row r="4" spans="1:34" ht="15" customHeight="1">
      <c r="A4" s="8"/>
      <c r="B4" s="18" t="s">
        <v>6</v>
      </c>
      <c r="D4" s="127" t="s">
        <v>31</v>
      </c>
      <c r="E4" s="127"/>
      <c r="F4" s="19"/>
      <c r="G4" s="9"/>
      <c r="H4" s="5"/>
      <c r="I4" s="5"/>
      <c r="J4" s="21"/>
      <c r="K4" s="21"/>
      <c r="L4" s="22" t="s">
        <v>7</v>
      </c>
      <c r="M4" s="22"/>
      <c r="N4" s="22"/>
      <c r="O4" s="22"/>
      <c r="P4" s="22"/>
      <c r="Q4" s="22"/>
      <c r="R4" s="22"/>
      <c r="S4" s="22"/>
      <c r="T4" s="5"/>
      <c r="U4" s="5"/>
      <c r="V4" s="5"/>
      <c r="W4" s="5"/>
      <c r="X4" s="5"/>
      <c r="Y4" s="5"/>
      <c r="Z4" s="17"/>
      <c r="AA4" s="8"/>
      <c r="AB4" s="8"/>
      <c r="AC4" s="8"/>
      <c r="AD4" s="8"/>
      <c r="AE4" s="8"/>
      <c r="AF4" s="8"/>
      <c r="AH4" s="7"/>
    </row>
    <row r="5" spans="1:34" ht="15" customHeight="1">
      <c r="A5" s="8"/>
      <c r="B5" s="18" t="s">
        <v>8</v>
      </c>
      <c r="D5" s="128" t="s">
        <v>32</v>
      </c>
      <c r="E5" s="128"/>
      <c r="F5" s="19"/>
      <c r="G5" s="9"/>
      <c r="H5" s="5"/>
      <c r="I5" s="5"/>
      <c r="J5" s="9"/>
      <c r="K5" s="23" t="s">
        <v>9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8"/>
      <c r="AB5" s="8"/>
      <c r="AC5" s="8"/>
      <c r="AD5" s="8"/>
      <c r="AE5" s="8"/>
      <c r="AF5" s="8"/>
      <c r="AH5" s="7"/>
    </row>
    <row r="6" spans="1:42" ht="15" customHeight="1">
      <c r="A6" s="8"/>
      <c r="B6" s="18" t="s">
        <v>10</v>
      </c>
      <c r="D6" s="129" t="s">
        <v>33</v>
      </c>
      <c r="E6" s="129"/>
      <c r="F6" s="19"/>
      <c r="G6" s="9"/>
      <c r="H6" s="5"/>
      <c r="I6" s="5"/>
      <c r="J6" s="23" t="s">
        <v>11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8"/>
      <c r="AB6" s="8"/>
      <c r="AC6" s="8"/>
      <c r="AD6" s="8"/>
      <c r="AE6" s="8"/>
      <c r="AF6" s="8"/>
      <c r="AH6" s="7"/>
      <c r="AI6" s="7"/>
      <c r="AJ6" s="7"/>
      <c r="AK6" s="7"/>
      <c r="AL6" s="7"/>
      <c r="AM6" s="7"/>
      <c r="AN6" s="7"/>
      <c r="AO6" s="7"/>
      <c r="AP6" s="7"/>
    </row>
    <row r="7" spans="1:42" ht="15" customHeight="1">
      <c r="A7" s="8"/>
      <c r="B7" s="18" t="s">
        <v>12</v>
      </c>
      <c r="D7" s="19"/>
      <c r="E7" s="20"/>
      <c r="F7" s="19"/>
      <c r="G7" s="24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  <c r="AA7" s="8"/>
      <c r="AB7" s="8"/>
      <c r="AC7" s="8"/>
      <c r="AD7" s="8"/>
      <c r="AE7" s="8"/>
      <c r="AF7" s="8"/>
      <c r="AH7" s="7"/>
      <c r="AI7" s="7"/>
      <c r="AJ7" s="7"/>
      <c r="AO7" s="7"/>
      <c r="AP7" s="7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2:45" ht="18.75" customHeight="1">
      <c r="B9" s="28" t="s">
        <v>13</v>
      </c>
      <c r="C9" s="29">
        <f>IF(C10="","",1)</f>
        <v>1</v>
      </c>
      <c r="D9" s="29"/>
      <c r="E9" s="29"/>
      <c r="F9" s="29"/>
      <c r="G9" s="29"/>
      <c r="H9" s="29"/>
      <c r="I9" s="29"/>
      <c r="J9" s="30"/>
      <c r="K9" s="30"/>
      <c r="L9" s="30"/>
      <c r="M9" s="30"/>
      <c r="N9" s="30"/>
      <c r="O9" s="30"/>
      <c r="P9" s="30"/>
      <c r="Q9" s="31" t="s">
        <v>14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M9" s="8"/>
      <c r="AN9" s="32"/>
      <c r="AO9" s="33"/>
      <c r="AP9" s="8"/>
      <c r="AQ9" s="8"/>
      <c r="AR9" s="8"/>
      <c r="AS9" s="8"/>
    </row>
    <row r="10" spans="2:59" s="34" customFormat="1" ht="18.75" customHeight="1">
      <c r="B10" s="35" t="str">
        <f>B4</f>
        <v>Výběr Havířov</v>
      </c>
      <c r="C10" s="36" t="str">
        <f>IF($B4="","",$B4)</f>
        <v>Výběr Havířov</v>
      </c>
      <c r="D10" s="36"/>
      <c r="E10" s="36"/>
      <c r="F10" s="36"/>
      <c r="G10" s="36"/>
      <c r="H10" s="36"/>
      <c r="I10" s="36"/>
      <c r="J10" s="29">
        <f>IF(J11="","",2)</f>
        <v>2</v>
      </c>
      <c r="K10" s="29"/>
      <c r="L10" s="29"/>
      <c r="M10" s="29"/>
      <c r="N10" s="29"/>
      <c r="O10" s="29"/>
      <c r="P10" s="29"/>
      <c r="Q10" s="37"/>
      <c r="R10" s="37"/>
      <c r="S10" s="37"/>
      <c r="T10" s="37"/>
      <c r="U10" s="37"/>
      <c r="V10" s="37"/>
      <c r="W10" s="37"/>
      <c r="X10" s="38"/>
      <c r="Y10" s="38"/>
      <c r="Z10" s="38"/>
      <c r="AA10" s="38"/>
      <c r="AB10" s="38"/>
      <c r="AC10" s="38"/>
      <c r="AD10" s="38"/>
      <c r="AE10" s="39"/>
      <c r="AF10" s="39"/>
      <c r="AM10" s="8"/>
      <c r="AN10" s="32"/>
      <c r="AO10" s="33"/>
      <c r="AP10" s="8"/>
      <c r="AQ10" s="8"/>
      <c r="AR10" s="8"/>
      <c r="AS10" s="8"/>
      <c r="AT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2:59" s="34" customFormat="1" ht="18.75" customHeight="1">
      <c r="B11" s="40" t="str">
        <f>B5</f>
        <v>SU Ústí n.L.</v>
      </c>
      <c r="C11" s="41">
        <v>0</v>
      </c>
      <c r="D11" s="42">
        <v>9</v>
      </c>
      <c r="E11" s="43">
        <v>1</v>
      </c>
      <c r="F11" s="44" t="s">
        <v>5</v>
      </c>
      <c r="G11" s="45">
        <v>2</v>
      </c>
      <c r="H11" s="46">
        <v>8</v>
      </c>
      <c r="I11" s="47">
        <v>2</v>
      </c>
      <c r="J11" s="36" t="str">
        <f>IF($B5="","",$B5)</f>
        <v>SU Ústí n.L.</v>
      </c>
      <c r="K11" s="36"/>
      <c r="L11" s="36"/>
      <c r="M11" s="36"/>
      <c r="N11" s="36"/>
      <c r="O11" s="36"/>
      <c r="P11" s="36"/>
      <c r="Q11" s="29">
        <f>IF(Q12="","",3)</f>
        <v>3</v>
      </c>
      <c r="R11" s="29"/>
      <c r="S11" s="29"/>
      <c r="T11" s="29"/>
      <c r="U11" s="29"/>
      <c r="V11" s="29"/>
      <c r="W11" s="29"/>
      <c r="X11" s="48"/>
      <c r="Y11" s="48"/>
      <c r="Z11" s="48"/>
      <c r="AA11" s="48"/>
      <c r="AB11" s="48"/>
      <c r="AC11" s="48"/>
      <c r="AD11" s="48"/>
      <c r="AE11" s="39"/>
      <c r="AF11" s="39"/>
      <c r="AM11" s="8"/>
      <c r="AN11" s="32"/>
      <c r="AO11" s="33"/>
      <c r="AP11" s="8"/>
      <c r="AQ11" s="8"/>
      <c r="AR11" s="8"/>
      <c r="AS11" s="8"/>
      <c r="AT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2:59" s="34" customFormat="1" ht="18.75" customHeight="1">
      <c r="B12" s="40" t="str">
        <f>B6</f>
        <v>SK Karate Spartak HK</v>
      </c>
      <c r="C12" s="49">
        <v>0</v>
      </c>
      <c r="D12" s="50">
        <v>11</v>
      </c>
      <c r="E12" s="51">
        <v>1</v>
      </c>
      <c r="F12" s="52" t="s">
        <v>5</v>
      </c>
      <c r="G12" s="53">
        <v>2</v>
      </c>
      <c r="H12" s="54">
        <v>6</v>
      </c>
      <c r="I12" s="55">
        <v>2</v>
      </c>
      <c r="J12" s="49">
        <v>2</v>
      </c>
      <c r="K12" s="50">
        <v>2</v>
      </c>
      <c r="L12" s="56">
        <v>2</v>
      </c>
      <c r="M12" s="57" t="s">
        <v>5</v>
      </c>
      <c r="N12" s="58">
        <v>0</v>
      </c>
      <c r="O12" s="54">
        <v>0</v>
      </c>
      <c r="P12" s="55">
        <v>0</v>
      </c>
      <c r="Q12" s="36" t="str">
        <f>IF($B6="","",$B6)</f>
        <v>SK Karate Spartak HK</v>
      </c>
      <c r="R12" s="36"/>
      <c r="S12" s="36"/>
      <c r="T12" s="36"/>
      <c r="U12" s="36"/>
      <c r="V12" s="36"/>
      <c r="W12" s="36"/>
      <c r="X12" s="29">
        <f>IF(X13="","",4)</f>
        <v>4</v>
      </c>
      <c r="Y12" s="29"/>
      <c r="Z12" s="29"/>
      <c r="AA12" s="29"/>
      <c r="AB12" s="29"/>
      <c r="AC12" s="29"/>
      <c r="AD12" s="29"/>
      <c r="AE12" s="39"/>
      <c r="AF12" s="39"/>
      <c r="AM12" s="8"/>
      <c r="AN12" s="32"/>
      <c r="AO12" s="33"/>
      <c r="AP12" s="8"/>
      <c r="AQ12" s="8"/>
      <c r="AR12" s="8"/>
      <c r="AS12" s="8"/>
      <c r="AT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2:59" s="34" customFormat="1" ht="18.75" customHeight="1">
      <c r="B13" s="59" t="str">
        <f>B7</f>
        <v>TJ Karate Č.Budějovice</v>
      </c>
      <c r="C13" s="41">
        <v>2</v>
      </c>
      <c r="D13" s="42">
        <v>10</v>
      </c>
      <c r="E13" s="43">
        <v>2</v>
      </c>
      <c r="F13" s="44" t="s">
        <v>5</v>
      </c>
      <c r="G13" s="45">
        <v>0</v>
      </c>
      <c r="H13" s="46">
        <v>1</v>
      </c>
      <c r="I13" s="47">
        <v>0</v>
      </c>
      <c r="J13" s="41">
        <v>2</v>
      </c>
      <c r="K13" s="42">
        <v>4</v>
      </c>
      <c r="L13" s="43">
        <v>1</v>
      </c>
      <c r="M13" s="44" t="s">
        <v>5</v>
      </c>
      <c r="N13" s="45">
        <v>0</v>
      </c>
      <c r="O13" s="46">
        <v>1</v>
      </c>
      <c r="P13" s="47">
        <v>0</v>
      </c>
      <c r="Q13" s="60">
        <v>2</v>
      </c>
      <c r="R13" s="61">
        <v>3</v>
      </c>
      <c r="S13" s="43">
        <v>2</v>
      </c>
      <c r="T13" s="44" t="s">
        <v>5</v>
      </c>
      <c r="U13" s="45">
        <v>1</v>
      </c>
      <c r="V13" s="62">
        <v>3</v>
      </c>
      <c r="W13" s="63">
        <v>0</v>
      </c>
      <c r="X13" s="36" t="str">
        <f>IF($B7="","",$B7)</f>
        <v>TJ Karate Č.Budějovice</v>
      </c>
      <c r="Y13" s="36"/>
      <c r="Z13" s="36"/>
      <c r="AA13" s="36"/>
      <c r="AB13" s="36"/>
      <c r="AC13" s="36"/>
      <c r="AD13" s="36"/>
      <c r="AE13"/>
      <c r="AF13"/>
      <c r="AH13"/>
      <c r="AI13"/>
      <c r="AJ13"/>
      <c r="AK13"/>
      <c r="AL13"/>
      <c r="AM13" s="8"/>
      <c r="AN13" s="8"/>
      <c r="AO13" s="8"/>
      <c r="AP13" s="8"/>
      <c r="AQ13" s="8"/>
      <c r="AR13" s="8"/>
      <c r="AS13" s="8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2:59" s="34" customFormat="1" ht="18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  <c r="AL14"/>
      <c r="AM14" s="8"/>
      <c r="AN14" s="8"/>
      <c r="AO14" s="8"/>
      <c r="AP14" s="8"/>
      <c r="AQ14" s="8"/>
      <c r="AR14" s="8"/>
      <c r="AS14" s="8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2:59" s="34" customFormat="1" ht="18.75" customHeight="1">
      <c r="B15" s="28" t="s">
        <v>13</v>
      </c>
      <c r="C15" s="29">
        <f>IF(C16="","",1)</f>
        <v>1</v>
      </c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30"/>
      <c r="O15" s="30"/>
      <c r="P15" s="30"/>
      <c r="Q15" s="31" t="s">
        <v>14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/>
      <c r="AF15"/>
      <c r="AH15"/>
      <c r="AI15"/>
      <c r="AJ15"/>
      <c r="AK15"/>
      <c r="AL15"/>
      <c r="AM15" s="8"/>
      <c r="AN15" s="8"/>
      <c r="AO15" s="8"/>
      <c r="AP15" s="8"/>
      <c r="AQ15" s="8"/>
      <c r="AR15" s="8"/>
      <c r="AS15" s="8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2:59" s="34" customFormat="1" ht="18.75" customHeight="1">
      <c r="B16" s="35" t="str">
        <f>IF($B4="","",$B4)</f>
        <v>Výběr Havířov</v>
      </c>
      <c r="C16" s="36" t="str">
        <f>IF($B4="","",$B4)</f>
        <v>Výběr Havířov</v>
      </c>
      <c r="D16" s="36"/>
      <c r="E16" s="36"/>
      <c r="F16" s="36"/>
      <c r="G16" s="36"/>
      <c r="H16" s="36"/>
      <c r="I16" s="36"/>
      <c r="J16" s="29">
        <f>IF(J17="","",2)</f>
        <v>2</v>
      </c>
      <c r="K16" s="29"/>
      <c r="L16" s="29"/>
      <c r="M16" s="29"/>
      <c r="N16" s="29"/>
      <c r="O16" s="29"/>
      <c r="P16" s="29"/>
      <c r="Q16" s="37"/>
      <c r="R16" s="37"/>
      <c r="S16" s="37"/>
      <c r="T16" s="37"/>
      <c r="U16" s="37"/>
      <c r="V16" s="37"/>
      <c r="W16" s="37"/>
      <c r="X16" s="38"/>
      <c r="Y16" s="38"/>
      <c r="Z16" s="38"/>
      <c r="AA16" s="38"/>
      <c r="AB16" s="38"/>
      <c r="AC16" s="38"/>
      <c r="AD16" s="38"/>
      <c r="AE16"/>
      <c r="AF16"/>
      <c r="AH16"/>
      <c r="AI16"/>
      <c r="AJ16"/>
      <c r="AK16"/>
      <c r="AL16"/>
      <c r="AM16" s="8"/>
      <c r="AN16" s="8"/>
      <c r="AO16" s="8"/>
      <c r="AP16" s="8"/>
      <c r="AQ16" s="8"/>
      <c r="AR16" s="8"/>
      <c r="AS16" s="8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2:59" s="34" customFormat="1" ht="18.75" customHeight="1">
      <c r="B17" s="40" t="str">
        <f>IF($B5="","",$B5)</f>
        <v>SU Ústí n.L.</v>
      </c>
      <c r="C17" s="130">
        <v>1</v>
      </c>
      <c r="D17" s="131">
        <v>6</v>
      </c>
      <c r="E17" s="132">
        <v>1</v>
      </c>
      <c r="F17" s="133" t="s">
        <v>5</v>
      </c>
      <c r="G17" s="134">
        <v>1</v>
      </c>
      <c r="H17" s="135">
        <v>4</v>
      </c>
      <c r="I17" s="136">
        <v>1</v>
      </c>
      <c r="J17" s="36" t="str">
        <f>IF($B5="","",$B5)</f>
        <v>SU Ústí n.L.</v>
      </c>
      <c r="K17" s="36"/>
      <c r="L17" s="36"/>
      <c r="M17" s="36"/>
      <c r="N17" s="36"/>
      <c r="O17" s="36"/>
      <c r="P17" s="36"/>
      <c r="Q17" s="29">
        <f>IF(Q18="","",3)</f>
        <v>3</v>
      </c>
      <c r="R17" s="29"/>
      <c r="S17" s="29"/>
      <c r="T17" s="29"/>
      <c r="U17" s="29"/>
      <c r="V17" s="29"/>
      <c r="W17" s="29"/>
      <c r="X17" s="48"/>
      <c r="Y17" s="48"/>
      <c r="Z17" s="48"/>
      <c r="AA17" s="48"/>
      <c r="AB17" s="48"/>
      <c r="AC17" s="48"/>
      <c r="AD17" s="48"/>
      <c r="AE17"/>
      <c r="AF17"/>
      <c r="AH17"/>
      <c r="AI17"/>
      <c r="AJ17"/>
      <c r="AK17"/>
      <c r="AL17"/>
      <c r="AM17" s="8"/>
      <c r="AN17" s="8"/>
      <c r="AO17" s="8"/>
      <c r="AP17" s="8"/>
      <c r="AQ17" s="8"/>
      <c r="AR17" s="8"/>
      <c r="AS17" s="8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2:59" s="34" customFormat="1" ht="18.75" customHeight="1">
      <c r="B18" s="40" t="str">
        <f>IF($B6="","",$B6)</f>
        <v>SK Karate Spartak HK</v>
      </c>
      <c r="C18" s="137">
        <v>2</v>
      </c>
      <c r="D18" s="138">
        <v>3</v>
      </c>
      <c r="E18" s="139">
        <v>2</v>
      </c>
      <c r="F18" s="140" t="s">
        <v>5</v>
      </c>
      <c r="G18" s="141">
        <v>0</v>
      </c>
      <c r="H18" s="142">
        <v>0</v>
      </c>
      <c r="I18" s="143">
        <v>0</v>
      </c>
      <c r="J18" s="137">
        <v>2</v>
      </c>
      <c r="K18" s="138">
        <v>3</v>
      </c>
      <c r="L18" s="144">
        <v>2</v>
      </c>
      <c r="M18" s="145" t="s">
        <v>5</v>
      </c>
      <c r="N18" s="146">
        <v>1</v>
      </c>
      <c r="O18" s="142">
        <v>2</v>
      </c>
      <c r="P18" s="143">
        <v>0</v>
      </c>
      <c r="Q18" s="36" t="str">
        <f>IF($B6="","",$B6)</f>
        <v>SK Karate Spartak HK</v>
      </c>
      <c r="R18" s="36"/>
      <c r="S18" s="36"/>
      <c r="T18" s="36"/>
      <c r="U18" s="36"/>
      <c r="V18" s="36"/>
      <c r="W18" s="36"/>
      <c r="X18" s="29">
        <f>IF(X19="","",4)</f>
        <v>4</v>
      </c>
      <c r="Y18" s="29"/>
      <c r="Z18" s="29"/>
      <c r="AA18" s="29"/>
      <c r="AB18" s="29"/>
      <c r="AC18" s="29"/>
      <c r="AD18" s="29"/>
      <c r="AE18"/>
      <c r="AF18"/>
      <c r="AH18"/>
      <c r="AI18"/>
      <c r="AJ18"/>
      <c r="AK18"/>
      <c r="AL18"/>
      <c r="AM18" s="8"/>
      <c r="AN18" s="8"/>
      <c r="AO18" s="8"/>
      <c r="AP18" s="8"/>
      <c r="AQ18" s="8"/>
      <c r="AR18" s="8"/>
      <c r="AS18" s="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2:59" s="34" customFormat="1" ht="18.75" customHeight="1">
      <c r="B19" s="59" t="str">
        <f>IF($B7="","",$B7)</f>
        <v>TJ Karate Č.Budějovice</v>
      </c>
      <c r="C19" s="130">
        <v>2</v>
      </c>
      <c r="D19" s="131">
        <v>12</v>
      </c>
      <c r="E19" s="132">
        <v>2</v>
      </c>
      <c r="F19" s="133" t="s">
        <v>5</v>
      </c>
      <c r="G19" s="134">
        <v>1</v>
      </c>
      <c r="H19" s="135">
        <v>4</v>
      </c>
      <c r="I19" s="136">
        <v>0</v>
      </c>
      <c r="J19" s="130">
        <v>0</v>
      </c>
      <c r="K19" s="131">
        <v>0</v>
      </c>
      <c r="L19" s="132">
        <v>0</v>
      </c>
      <c r="M19" s="133" t="s">
        <v>5</v>
      </c>
      <c r="N19" s="134">
        <v>2</v>
      </c>
      <c r="O19" s="135">
        <v>4</v>
      </c>
      <c r="P19" s="136">
        <v>2</v>
      </c>
      <c r="Q19" s="147">
        <v>0</v>
      </c>
      <c r="R19" s="148">
        <v>1</v>
      </c>
      <c r="S19" s="132">
        <v>0</v>
      </c>
      <c r="T19" s="133" t="s">
        <v>5</v>
      </c>
      <c r="U19" s="134">
        <v>2</v>
      </c>
      <c r="V19" s="149">
        <v>7</v>
      </c>
      <c r="W19" s="150">
        <v>2</v>
      </c>
      <c r="X19" s="36" t="str">
        <f>IF($B7="","",$B7)</f>
        <v>TJ Karate Č.Budějovice</v>
      </c>
      <c r="Y19" s="36"/>
      <c r="Z19" s="36"/>
      <c r="AA19" s="36"/>
      <c r="AB19" s="36"/>
      <c r="AC19" s="36"/>
      <c r="AD19" s="36"/>
      <c r="AE19"/>
      <c r="AF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34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J20" s="85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2:32" ht="18.75" customHeight="1">
      <c r="B21" s="28" t="s">
        <v>13</v>
      </c>
      <c r="C21" s="29">
        <f>IF(C22="","",1)</f>
        <v>1</v>
      </c>
      <c r="D21" s="29"/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30"/>
      <c r="Q21" s="31" t="s">
        <v>14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9"/>
      <c r="AF21" s="39"/>
    </row>
    <row r="22" spans="2:32" ht="18.75" customHeight="1">
      <c r="B22" s="35" t="str">
        <f>IF($B10="","",$B10)</f>
        <v>Výběr Havířov</v>
      </c>
      <c r="C22" s="36" t="str">
        <f>IF($B10="","",$B10)</f>
        <v>Výběr Havířov</v>
      </c>
      <c r="D22" s="36"/>
      <c r="E22" s="36"/>
      <c r="F22" s="36"/>
      <c r="G22" s="36"/>
      <c r="H22" s="36"/>
      <c r="I22" s="36"/>
      <c r="J22" s="29">
        <f>IF(J23="","",2)</f>
        <v>2</v>
      </c>
      <c r="K22" s="29"/>
      <c r="L22" s="29"/>
      <c r="M22" s="29"/>
      <c r="N22" s="29"/>
      <c r="O22" s="29"/>
      <c r="P22" s="29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8"/>
      <c r="AD22" s="38"/>
      <c r="AE22" s="39"/>
      <c r="AF22" s="39"/>
    </row>
    <row r="23" spans="2:32" ht="18.75" customHeight="1">
      <c r="B23" s="40" t="str">
        <f>IF($B11="","",$B11)</f>
        <v>SU Ústí n.L.</v>
      </c>
      <c r="C23" s="64">
        <v>0</v>
      </c>
      <c r="D23" s="65">
        <v>0</v>
      </c>
      <c r="E23" s="66">
        <v>0</v>
      </c>
      <c r="F23" s="67"/>
      <c r="G23" s="68">
        <v>1</v>
      </c>
      <c r="H23" s="69">
        <v>3</v>
      </c>
      <c r="I23" s="70">
        <v>2</v>
      </c>
      <c r="J23" s="36" t="str">
        <f>IF($B11="","",$B11)</f>
        <v>SU Ústí n.L.</v>
      </c>
      <c r="K23" s="36"/>
      <c r="L23" s="36"/>
      <c r="M23" s="36"/>
      <c r="N23" s="36"/>
      <c r="O23" s="36"/>
      <c r="P23" s="36"/>
      <c r="Q23" s="29">
        <f>IF(Q24="","",3)</f>
        <v>3</v>
      </c>
      <c r="R23" s="29"/>
      <c r="S23" s="29"/>
      <c r="T23" s="29"/>
      <c r="U23" s="29"/>
      <c r="V23" s="29"/>
      <c r="W23" s="29"/>
      <c r="X23" s="48"/>
      <c r="Y23" s="48"/>
      <c r="Z23" s="48"/>
      <c r="AA23" s="48"/>
      <c r="AB23" s="48"/>
      <c r="AC23" s="48"/>
      <c r="AD23" s="48"/>
      <c r="AE23" s="7"/>
      <c r="AF23" s="7"/>
    </row>
    <row r="24" spans="2:32" ht="18.75" customHeight="1">
      <c r="B24" s="40" t="str">
        <f>IF($B12="","",$B12)</f>
        <v>SK Karate Spartak HK</v>
      </c>
      <c r="C24" s="71">
        <v>2</v>
      </c>
      <c r="D24" s="72">
        <v>10</v>
      </c>
      <c r="E24" s="73">
        <v>2</v>
      </c>
      <c r="F24" s="74"/>
      <c r="G24" s="75">
        <v>0</v>
      </c>
      <c r="H24" s="76">
        <v>1</v>
      </c>
      <c r="I24" s="77">
        <v>0</v>
      </c>
      <c r="J24" s="71">
        <v>2</v>
      </c>
      <c r="K24" s="72">
        <v>12</v>
      </c>
      <c r="L24" s="78">
        <v>2</v>
      </c>
      <c r="M24" s="79"/>
      <c r="N24" s="80">
        <v>1</v>
      </c>
      <c r="O24" s="76">
        <v>3</v>
      </c>
      <c r="P24" s="77">
        <v>0</v>
      </c>
      <c r="Q24" s="36" t="str">
        <f>IF($B12="","",$B12)</f>
        <v>SK Karate Spartak HK</v>
      </c>
      <c r="R24" s="36"/>
      <c r="S24" s="36"/>
      <c r="T24" s="36"/>
      <c r="U24" s="36"/>
      <c r="V24" s="36"/>
      <c r="W24" s="36"/>
      <c r="X24" s="29">
        <f>IF(X25="","",4)</f>
        <v>4</v>
      </c>
      <c r="Y24" s="29"/>
      <c r="Z24" s="29"/>
      <c r="AA24" s="29"/>
      <c r="AB24" s="29"/>
      <c r="AC24" s="29"/>
      <c r="AD24" s="29"/>
      <c r="AE24" s="7"/>
      <c r="AF24" s="7"/>
    </row>
    <row r="25" spans="2:32" ht="18.75" customHeight="1">
      <c r="B25" s="59" t="str">
        <f>IF($B13="","",$B13)</f>
        <v>TJ Karate Č.Budějovice</v>
      </c>
      <c r="C25" s="64">
        <v>0</v>
      </c>
      <c r="D25" s="65">
        <v>10</v>
      </c>
      <c r="E25" s="66">
        <v>1</v>
      </c>
      <c r="F25" s="67"/>
      <c r="G25" s="68">
        <v>2</v>
      </c>
      <c r="H25" s="69">
        <v>4</v>
      </c>
      <c r="I25" s="70">
        <v>2</v>
      </c>
      <c r="J25" s="64">
        <v>2</v>
      </c>
      <c r="K25" s="65">
        <v>10</v>
      </c>
      <c r="L25" s="66">
        <v>2</v>
      </c>
      <c r="M25" s="67"/>
      <c r="N25" s="68">
        <v>0</v>
      </c>
      <c r="O25" s="69">
        <v>0</v>
      </c>
      <c r="P25" s="70">
        <v>0</v>
      </c>
      <c r="Q25" s="81">
        <v>2</v>
      </c>
      <c r="R25" s="82">
        <v>7</v>
      </c>
      <c r="S25" s="86">
        <v>2</v>
      </c>
      <c r="T25" s="87"/>
      <c r="U25" s="88">
        <v>1</v>
      </c>
      <c r="V25" s="83">
        <v>7</v>
      </c>
      <c r="W25" s="89">
        <v>0</v>
      </c>
      <c r="X25" s="36" t="str">
        <f>IF($B13="","",$B13)</f>
        <v>TJ Karate Č.Budějovice</v>
      </c>
      <c r="Y25" s="36"/>
      <c r="Z25" s="36"/>
      <c r="AA25" s="36"/>
      <c r="AB25" s="36"/>
      <c r="AC25" s="36"/>
      <c r="AD25" s="36"/>
      <c r="AE25" s="7"/>
      <c r="AF25" s="7"/>
    </row>
    <row r="26" spans="23:32" ht="12.75">
      <c r="W26" s="7"/>
      <c r="Y26" s="7"/>
      <c r="Z26" s="7"/>
      <c r="AA26" s="7"/>
      <c r="AB26" s="7"/>
      <c r="AC26" s="7"/>
      <c r="AD26" s="7"/>
      <c r="AE26" s="7"/>
      <c r="AF26" s="7"/>
    </row>
    <row r="27" ht="12.75">
      <c r="C27" s="7"/>
    </row>
    <row r="28" spans="2:24" ht="12.75">
      <c r="B28" s="90" t="s">
        <v>15</v>
      </c>
      <c r="C28" s="91" t="s">
        <v>16</v>
      </c>
      <c r="D28" s="91"/>
      <c r="E28" s="92" t="s">
        <v>17</v>
      </c>
      <c r="F28" s="92"/>
      <c r="G28" s="92"/>
      <c r="H28" s="92"/>
      <c r="I28" s="92"/>
      <c r="J28" s="92"/>
      <c r="K28" s="92"/>
      <c r="L28" s="93" t="s">
        <v>18</v>
      </c>
      <c r="M28" s="93"/>
      <c r="N28" s="93"/>
      <c r="O28" s="93"/>
      <c r="P28" s="93"/>
      <c r="Q28" s="93"/>
      <c r="R28" s="93"/>
      <c r="S28" s="94"/>
      <c r="T28" s="94"/>
      <c r="U28" s="94"/>
      <c r="V28" s="94"/>
      <c r="W28" s="7"/>
      <c r="X28" s="7"/>
    </row>
    <row r="29" spans="2:24" ht="12.75">
      <c r="B29" s="95" t="s">
        <v>36</v>
      </c>
      <c r="C29" s="91"/>
      <c r="D29" s="91"/>
      <c r="E29" s="96" t="s">
        <v>20</v>
      </c>
      <c r="F29" s="96"/>
      <c r="G29" s="96"/>
      <c r="H29" s="97" t="s">
        <v>21</v>
      </c>
      <c r="I29" s="97"/>
      <c r="J29" s="98" t="s">
        <v>22</v>
      </c>
      <c r="K29" s="98"/>
      <c r="L29" s="96" t="s">
        <v>20</v>
      </c>
      <c r="M29" s="96"/>
      <c r="N29" s="96"/>
      <c r="O29" s="97" t="s">
        <v>21</v>
      </c>
      <c r="P29" s="97"/>
      <c r="Q29" s="99" t="s">
        <v>22</v>
      </c>
      <c r="R29" s="99"/>
      <c r="S29" s="94"/>
      <c r="T29" s="94"/>
      <c r="U29" s="94"/>
      <c r="V29" s="94"/>
      <c r="W29" s="7"/>
      <c r="X29" s="7"/>
    </row>
    <row r="30" spans="2:31" ht="19.5" customHeight="1">
      <c r="B30" s="100" t="s">
        <v>6</v>
      </c>
      <c r="C30" s="101">
        <f>SUM(I11:I13,I17:I19,I23:I25)</f>
        <v>9</v>
      </c>
      <c r="D30" s="102"/>
      <c r="E30" s="103">
        <f>SUM(G11:G13,G17:G19,G23:G25)</f>
        <v>9</v>
      </c>
      <c r="F30" s="104" t="s">
        <v>5</v>
      </c>
      <c r="G30" s="104">
        <f>SUM(E11:E13,E17:E19,E23:E25)</f>
        <v>12</v>
      </c>
      <c r="H30" s="105"/>
      <c r="I30" s="106">
        <f>E30-G30</f>
        <v>-3</v>
      </c>
      <c r="J30" s="107">
        <f>E30/G30</f>
        <v>0.75</v>
      </c>
      <c r="K30" s="106"/>
      <c r="L30" s="108">
        <f>SUM(H11:H13,H17:H19,H23:H25)</f>
        <v>31</v>
      </c>
      <c r="M30" s="104" t="s">
        <v>5</v>
      </c>
      <c r="N30" s="109">
        <f>SUM(D11:D13,D17:D19,D23:D25)</f>
        <v>71</v>
      </c>
      <c r="O30" s="105"/>
      <c r="P30" s="106">
        <f>L30-N30</f>
        <v>-40</v>
      </c>
      <c r="Q30" s="107">
        <f>L30/N30</f>
        <v>0.43661971830985913</v>
      </c>
      <c r="R30" s="110"/>
      <c r="S30" s="94"/>
      <c r="T30" s="111"/>
      <c r="U30" s="111"/>
      <c r="V30" s="94"/>
      <c r="W30" s="7"/>
      <c r="X30" s="7"/>
      <c r="AB30" s="20"/>
      <c r="AC30" s="19"/>
      <c r="AD30" s="20"/>
      <c r="AE30" s="19"/>
    </row>
    <row r="31" spans="2:31" ht="19.5" customHeight="1">
      <c r="B31" s="112" t="s">
        <v>8</v>
      </c>
      <c r="C31" s="113">
        <f>SUM(P12:P13,P18:P19,P24:P25,C23,C17,C11)</f>
        <v>3</v>
      </c>
      <c r="D31" s="114"/>
      <c r="E31" s="115">
        <f>SUM(N12:N13,N18:N19,N24:N25,E11,E17,E23)</f>
        <v>6</v>
      </c>
      <c r="F31" s="104" t="s">
        <v>5</v>
      </c>
      <c r="G31" s="115">
        <f>SUM(L12:L13,L18:L19,L24:L25,G11,G17,G23)</f>
        <v>13</v>
      </c>
      <c r="H31" s="116"/>
      <c r="I31" s="106">
        <f>E31-G31</f>
        <v>-7</v>
      </c>
      <c r="J31" s="107">
        <f>E31/G31</f>
        <v>0.46153846153846156</v>
      </c>
      <c r="K31" s="117"/>
      <c r="L31" s="118">
        <f>SUM(O12:O13,O18:O19,O24:O25,D11,D17,D23)</f>
        <v>25</v>
      </c>
      <c r="M31" s="104" t="s">
        <v>5</v>
      </c>
      <c r="N31" s="119">
        <f>SUM(K12:K13,K18:K19,K24:K26,H23,H17,H11)</f>
        <v>46</v>
      </c>
      <c r="O31" s="116"/>
      <c r="P31" s="106">
        <f>L31-N31</f>
        <v>-21</v>
      </c>
      <c r="Q31" s="107">
        <f>L31/N31</f>
        <v>0.5434782608695652</v>
      </c>
      <c r="R31" s="120"/>
      <c r="S31" s="94"/>
      <c r="T31" s="111"/>
      <c r="U31" s="111" t="s">
        <v>23</v>
      </c>
      <c r="V31" s="94"/>
      <c r="W31" s="7"/>
      <c r="X31" s="7"/>
      <c r="AB31" s="20"/>
      <c r="AC31" s="19"/>
      <c r="AD31" s="20"/>
      <c r="AE31" s="19"/>
    </row>
    <row r="32" spans="2:31" ht="19.5" customHeight="1">
      <c r="B32" s="112" t="s">
        <v>10</v>
      </c>
      <c r="C32" s="113">
        <f>SUM(W13,W19,W25,C12,J12,J18,C18,C24,J24)</f>
        <v>12</v>
      </c>
      <c r="D32" s="114"/>
      <c r="E32" s="118">
        <f>SUM(U13,U19,U25,E12,L12,E18,L18,E24,L24)</f>
        <v>15</v>
      </c>
      <c r="F32" s="104" t="s">
        <v>5</v>
      </c>
      <c r="G32" s="119">
        <f>SUM(S13,S19,S25,G12,N12,N18,G18,G24,N24)</f>
        <v>8</v>
      </c>
      <c r="H32" s="116"/>
      <c r="I32" s="106">
        <f>E32-G32</f>
        <v>7</v>
      </c>
      <c r="J32" s="107">
        <f>E32/G32</f>
        <v>1.875</v>
      </c>
      <c r="K32" s="117"/>
      <c r="L32" s="118">
        <f>SUM(V13,V19,V25,D12,K12,D18,K18,D24,K24)</f>
        <v>58</v>
      </c>
      <c r="M32" s="104" t="s">
        <v>5</v>
      </c>
      <c r="N32" s="119">
        <f>SUM(R13,R19,R25,H12,O12,H18,O18,H24,O24)</f>
        <v>23</v>
      </c>
      <c r="O32" s="116"/>
      <c r="P32" s="106">
        <f>L32-N32</f>
        <v>35</v>
      </c>
      <c r="Q32" s="107">
        <f>L32/N32</f>
        <v>2.5217391304347827</v>
      </c>
      <c r="R32" s="120"/>
      <c r="S32" s="94"/>
      <c r="T32" s="111"/>
      <c r="U32" s="111"/>
      <c r="V32" s="94"/>
      <c r="W32" s="7"/>
      <c r="X32" s="7"/>
      <c r="AB32" s="20"/>
      <c r="AC32" s="19"/>
      <c r="AD32" s="20"/>
      <c r="AE32" s="19"/>
    </row>
    <row r="33" spans="2:31" ht="19.5" customHeight="1">
      <c r="B33" s="121" t="s">
        <v>12</v>
      </c>
      <c r="C33" s="113">
        <f>SUM(C13,J13,Q13,Q19,J19,C19,C25,J25,Q25)</f>
        <v>12</v>
      </c>
      <c r="D33" s="114"/>
      <c r="E33" s="118">
        <f>SUM(E13,L13,S13,S19,L19,E19,E25,L25,S25)</f>
        <v>12</v>
      </c>
      <c r="F33" s="104" t="s">
        <v>5</v>
      </c>
      <c r="G33" s="119">
        <f>SUM(G13,N13,U13,U19,N19,G19,G25,N25,U25)</f>
        <v>9</v>
      </c>
      <c r="H33" s="116"/>
      <c r="I33" s="106">
        <f>E33-G33</f>
        <v>3</v>
      </c>
      <c r="J33" s="107">
        <f>E33/G33</f>
        <v>1.3333333333333333</v>
      </c>
      <c r="K33" s="117"/>
      <c r="L33" s="118">
        <f>SUM(D13,K13,R13,R19,K19,D19,D25,K25,R25)</f>
        <v>57</v>
      </c>
      <c r="M33" s="104" t="s">
        <v>5</v>
      </c>
      <c r="N33" s="119">
        <f>SUM(H13,O13,V13,V19,O19,H19,H25,O25,V25)</f>
        <v>31</v>
      </c>
      <c r="O33" s="116"/>
      <c r="P33" s="106">
        <f>L33-N33</f>
        <v>26</v>
      </c>
      <c r="Q33" s="107">
        <f>L33/N33</f>
        <v>1.8387096774193548</v>
      </c>
      <c r="R33" s="120"/>
      <c r="S33" s="94"/>
      <c r="T33" s="111"/>
      <c r="U33" s="111"/>
      <c r="V33" s="94"/>
      <c r="W33" s="7"/>
      <c r="X33" s="7"/>
      <c r="AB33" s="20"/>
      <c r="AC33" s="19"/>
      <c r="AD33" s="20"/>
      <c r="AE33" s="19"/>
    </row>
    <row r="35" spans="1:5" ht="19.5" customHeight="1">
      <c r="A35" s="122" t="s">
        <v>24</v>
      </c>
      <c r="B35" s="123" t="s">
        <v>25</v>
      </c>
      <c r="C35" s="122" t="s">
        <v>37</v>
      </c>
      <c r="D35" s="122"/>
      <c r="E35" s="122"/>
    </row>
    <row r="36" spans="1:5" ht="19.5" customHeight="1">
      <c r="A36" s="124" t="s">
        <v>27</v>
      </c>
      <c r="B36" s="125" t="s">
        <v>10</v>
      </c>
      <c r="C36" s="18">
        <v>12</v>
      </c>
      <c r="D36" s="126">
        <v>7</v>
      </c>
      <c r="E36" s="126">
        <v>35</v>
      </c>
    </row>
    <row r="37" spans="1:5" ht="19.5" customHeight="1">
      <c r="A37" s="124" t="s">
        <v>28</v>
      </c>
      <c r="B37" s="125" t="s">
        <v>12</v>
      </c>
      <c r="C37" s="18">
        <v>12</v>
      </c>
      <c r="D37" s="126">
        <v>3</v>
      </c>
      <c r="E37" s="126">
        <v>26</v>
      </c>
    </row>
    <row r="38" spans="1:5" ht="19.5" customHeight="1">
      <c r="A38" s="124" t="s">
        <v>29</v>
      </c>
      <c r="B38" s="125" t="s">
        <v>6</v>
      </c>
      <c r="C38" s="18">
        <v>9</v>
      </c>
      <c r="D38" s="126">
        <v>-3</v>
      </c>
      <c r="E38" s="126">
        <v>-40</v>
      </c>
    </row>
    <row r="39" spans="1:5" ht="19.5" customHeight="1">
      <c r="A39" s="124" t="s">
        <v>30</v>
      </c>
      <c r="B39" s="125" t="s">
        <v>8</v>
      </c>
      <c r="C39" s="18">
        <v>3</v>
      </c>
      <c r="D39" s="126">
        <v>-7</v>
      </c>
      <c r="E39" s="126">
        <v>-21</v>
      </c>
    </row>
  </sheetData>
  <mergeCells count="58">
    <mergeCell ref="C1:K1"/>
    <mergeCell ref="L1:T1"/>
    <mergeCell ref="V2:Z2"/>
    <mergeCell ref="D4:E4"/>
    <mergeCell ref="L4:S4"/>
    <mergeCell ref="D5:E5"/>
    <mergeCell ref="K5:Z5"/>
    <mergeCell ref="D6:E6"/>
    <mergeCell ref="J6:Z6"/>
    <mergeCell ref="C9:I9"/>
    <mergeCell ref="J9:P9"/>
    <mergeCell ref="Q9:AD9"/>
    <mergeCell ref="C10:I10"/>
    <mergeCell ref="J10:P10"/>
    <mergeCell ref="Q10:W10"/>
    <mergeCell ref="X10:AD10"/>
    <mergeCell ref="J11:P11"/>
    <mergeCell ref="Q11:W11"/>
    <mergeCell ref="X11:AD11"/>
    <mergeCell ref="Q12:W12"/>
    <mergeCell ref="X12:AD12"/>
    <mergeCell ref="X13:AD13"/>
    <mergeCell ref="C15:I15"/>
    <mergeCell ref="J15:P15"/>
    <mergeCell ref="Q15:AD15"/>
    <mergeCell ref="C16:I16"/>
    <mergeCell ref="J16:P16"/>
    <mergeCell ref="Q16:W16"/>
    <mergeCell ref="X16:AD16"/>
    <mergeCell ref="J17:P17"/>
    <mergeCell ref="Q17:W17"/>
    <mergeCell ref="X17:AD17"/>
    <mergeCell ref="Q18:W18"/>
    <mergeCell ref="X18:AD18"/>
    <mergeCell ref="X19:AD19"/>
    <mergeCell ref="C21:I21"/>
    <mergeCell ref="J21:P21"/>
    <mergeCell ref="Q21:AD21"/>
    <mergeCell ref="C22:I22"/>
    <mergeCell ref="J22:P22"/>
    <mergeCell ref="Q22:W22"/>
    <mergeCell ref="X22:AD22"/>
    <mergeCell ref="J23:P23"/>
    <mergeCell ref="Q23:W23"/>
    <mergeCell ref="X23:AD23"/>
    <mergeCell ref="Q24:W24"/>
    <mergeCell ref="X24:AD24"/>
    <mergeCell ref="X25:AD25"/>
    <mergeCell ref="C28:D29"/>
    <mergeCell ref="E28:K28"/>
    <mergeCell ref="L28:R28"/>
    <mergeCell ref="E29:G29"/>
    <mergeCell ref="H29:I29"/>
    <mergeCell ref="J29:K29"/>
    <mergeCell ref="L29:N29"/>
    <mergeCell ref="O29:P29"/>
    <mergeCell ref="Q29:R29"/>
    <mergeCell ref="C35:E35"/>
  </mergeCells>
  <conditionalFormatting sqref="C9:I10 C15:I16 C21:I22 J10:P11 J16:P17 J22:P23 Q11:W12 Q17:W18 Q23:W24 X12:AD13 X18:AD19 X24:AD25">
    <cfRule type="cellIs" priority="1" dxfId="0" operator="notEqual" stopIfTrue="1">
      <formula>""</formula>
    </cfRule>
  </conditionalFormatting>
  <conditionalFormatting sqref="B10:B13 B16:B19 B22:B25">
    <cfRule type="cellIs" priority="2" dxfId="1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</dc:creator>
  <cp:keywords/>
  <dc:description/>
  <cp:lastModifiedBy>Kamil</cp:lastModifiedBy>
  <cp:lastPrinted>2008-02-23T19:10:53Z</cp:lastPrinted>
  <dcterms:created xsi:type="dcterms:W3CDTF">2008-02-23T14:17:50Z</dcterms:created>
  <dcterms:modified xsi:type="dcterms:W3CDTF">2008-02-23T19:11:15Z</dcterms:modified>
  <cp:category/>
  <cp:version/>
  <cp:contentType/>
  <cp:contentStatus/>
</cp:coreProperties>
</file>